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dx-my.sharepoint.com/personal/l_doussaint_bouscat_fr/Documents/Bureau/% d'effort/007 - Simulateur tarifs/"/>
    </mc:Choice>
  </mc:AlternateContent>
  <xr:revisionPtr revIDLastSave="202" documentId="8_{DEE2912B-3B6C-4386-A51D-AE02F0847347}" xr6:coauthVersionLast="47" xr6:coauthVersionMax="47" xr10:uidLastSave="{78DE5E79-D986-4619-8B77-A5E66F7E1007}"/>
  <bookViews>
    <workbookView xWindow="-120" yWindow="-120" windowWidth="29040" windowHeight="15840" xr2:uid="{30607E70-C9E9-444B-A033-BB623050BAD4}"/>
  </bookViews>
  <sheets>
    <sheet name="Simulateur tarifs 2023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F22" i="1" s="1"/>
  <c r="D21" i="1"/>
  <c r="D14" i="1"/>
  <c r="D29" i="1"/>
  <c r="F29" i="1" s="1"/>
  <c r="D28" i="1"/>
  <c r="F28" i="1" s="1"/>
  <c r="D27" i="1"/>
  <c r="D12" i="1" l="1"/>
  <c r="D32" i="1"/>
  <c r="F32" i="1" s="1"/>
  <c r="D20" i="1" l="1"/>
  <c r="F20" i="1" s="1"/>
  <c r="F27" i="1"/>
  <c r="D26" i="1"/>
  <c r="F26" i="1" s="1"/>
  <c r="D25" i="1"/>
  <c r="F25" i="1" s="1"/>
  <c r="F21" i="1"/>
  <c r="D19" i="1"/>
  <c r="F19" i="1" s="1"/>
  <c r="D16" i="1"/>
  <c r="F16" i="1" s="1"/>
  <c r="F12" i="1"/>
  <c r="D15" i="1"/>
  <c r="F15" i="1" s="1"/>
  <c r="F14" i="1"/>
  <c r="D13" i="1"/>
  <c r="F13" i="1" s="1"/>
</calcChain>
</file>

<file path=xl/sharedStrings.xml><?xml version="1.0" encoding="utf-8"?>
<sst xmlns="http://schemas.openxmlformats.org/spreadsheetml/2006/main" count="48" uniqueCount="46">
  <si>
    <t>Vos tarifs sont les suivants :</t>
  </si>
  <si>
    <t>€</t>
  </si>
  <si>
    <t>Accueil de Loisirs Mercredi Matin avec Repas</t>
  </si>
  <si>
    <t>Accueil de Loisirs Mercredi Après-midi sans repas</t>
  </si>
  <si>
    <t>0-100</t>
  </si>
  <si>
    <t>101-1999</t>
  </si>
  <si>
    <t>2000 et +</t>
  </si>
  <si>
    <t>Étude surveillée (participation mensuelle)</t>
  </si>
  <si>
    <t>ESTIMEZ LES TARIFS DES ACTIVITÉS MUNICIPALES</t>
  </si>
  <si>
    <t>Prix du repas pour un élève de maternelle :</t>
  </si>
  <si>
    <t>Prix du repas pour un élève d'élémentaire :</t>
  </si>
  <si>
    <t>Prix du repas pour un élève de maternelle (non bouscatais) :</t>
  </si>
  <si>
    <t>Prix du repas pour un élève d'élémentaire (non bouscatais) :</t>
  </si>
  <si>
    <t>Forfait Pause Méridienne (participation annuelle) :</t>
  </si>
  <si>
    <t>Accueil périscolaire du Matin :</t>
  </si>
  <si>
    <t>Accueil périscolaire Soir :</t>
  </si>
  <si>
    <t>Accueil périscolaire Matin + Soir :</t>
  </si>
  <si>
    <t>=SI(C3&lt;=100;1,1;SI(ET(100&lt;C3;C3&lt;2000);0,87+1*C3*$G$6;5,5))</t>
  </si>
  <si>
    <t>=SI(C3&lt;=100;1,1;SI(ET(100&lt;C3;C3&lt;2000);0,85+1*C3*$G$7;6))</t>
  </si>
  <si>
    <t>=SI(C3&lt;=100;2,2;SI(ET(100&lt;C3;C3&lt;2000);1,96+1*C3*$G$9;6,8))</t>
  </si>
  <si>
    <t>=SI(C3&lt;=100;2,2;SI(ET(100&lt;C3;C3&lt;2000);1,95+1*C3*$G$10;7,3))</t>
  </si>
  <si>
    <t>=SI(C3&lt;=100;1;SI(ET(100&lt;C3;C3&lt;2000);0,8+1*C3*$G$20;5))</t>
  </si>
  <si>
    <t>=SI(C3&lt;=100;0,7;SI(ET(100&lt;C3;C3&lt;2000);0,61+1*C3*$G$16;2,6))</t>
  </si>
  <si>
    <t>=SI(C3&lt;=100;1;SI(ET(100&lt;C3;C3&lt;2000);0,85+1*C3*$G$17;4))</t>
  </si>
  <si>
    <t>=SI(C3&lt;=100;1,4;SI(ET(100&lt;C3;C3&lt;2000);1,18+1*C3*$G$18;5,8))</t>
  </si>
  <si>
    <t>=SI(C3&lt;=100;4,5;SI(ET(100&lt;C3;C3&lt;2000);3,69+1*C3*$G$12;20))</t>
  </si>
  <si>
    <t>=SI(C3&lt;=100;2,5;SI(ET(100&lt;C3;C3&lt;2000);1,9+1*C3*$G$13;14))</t>
  </si>
  <si>
    <t>=SI(C3&lt;=100;5,5;SI(ET(100&lt;C3;C3&lt;2000);4,42+1*C3*$G$14;26))</t>
  </si>
  <si>
    <t>=SI(C3&lt;=100;1,10;SI(ET(100&lt;C3;C3&lt;2000);0,8+1*C3*$G$22;7))</t>
  </si>
  <si>
    <t>La Ville du Bouscat propose une tarification équitable et progressive qui tient compte des ressources de chacune et chacun
afin de simplifier l'accès au service public.</t>
  </si>
  <si>
    <r>
      <rPr>
        <b/>
        <sz val="13"/>
        <color rgb="FF0070C0"/>
        <rFont val="Calibri"/>
        <family val="2"/>
        <scheme val="minor"/>
      </rPr>
      <t>NB :</t>
    </r>
    <r>
      <rPr>
        <sz val="12"/>
        <color theme="1"/>
        <rFont val="Calibri"/>
        <family val="2"/>
        <scheme val="minor"/>
      </rPr>
      <t xml:space="preserve"> En cas de non communication des éléments permettant le calcul du quotient familial CAF (attestation CAF ou avis d'imposition)
c'est le tarif le plus élevé qui s'applique automatiquement.</t>
    </r>
  </si>
  <si>
    <t>Séjour ALSH (tarif jounalier en sus du tarif journée ALSH)</t>
  </si>
  <si>
    <t>Vacances Sportives (tarif / jour). Semaine complète obligatoire</t>
  </si>
  <si>
    <r>
      <rPr>
        <b/>
        <u/>
        <sz val="13"/>
        <color rgb="FF0070C0"/>
        <rFont val="Calibri"/>
        <family val="2"/>
        <scheme val="minor"/>
      </rPr>
      <t>IMPORTANT</t>
    </r>
    <r>
      <rPr>
        <b/>
        <sz val="13"/>
        <color rgb="FF0070C0"/>
        <rFont val="Calibri"/>
        <family val="2"/>
        <scheme val="minor"/>
      </rPr>
      <t xml:space="preserve"> :</t>
    </r>
    <r>
      <rPr>
        <sz val="12"/>
        <rFont val="Calibri"/>
        <family val="2"/>
        <scheme val="minor"/>
      </rPr>
      <t xml:space="preserve"> Les tarifs ci-dessous sont donnés à titre indicatif. En raison des arrondis comptables, les montants affichés dans ce simulateur et les montants qui vous seront facturés peuvent différer d'un centime d'euro.</t>
    </r>
  </si>
  <si>
    <t>Accueil de Loisirs Mercredi / Vacances Journée Complète</t>
  </si>
  <si>
    <t>Les simulations ci-dessous vous permettent d'estimer le coût des prestations proposées par la ville du Bouscat
en fonction de votre quotient familial CAF.</t>
  </si>
  <si>
    <r>
      <rPr>
        <sz val="12"/>
        <color rgb="FFFF0000"/>
        <rFont val="Calibri"/>
        <family val="2"/>
        <scheme val="minor"/>
      </rPr>
      <t>*</t>
    </r>
    <r>
      <rPr>
        <sz val="12"/>
        <rFont val="Calibri"/>
        <family val="2"/>
        <scheme val="minor"/>
      </rPr>
      <t xml:space="preserve"> Seul le plus jeune des enfants se verra appliquer le </t>
    </r>
    <r>
      <rPr>
        <b/>
        <sz val="12"/>
        <color rgb="FF0070C0"/>
        <rFont val="Calibri"/>
        <family val="2"/>
        <scheme val="minor"/>
      </rPr>
      <t>tarif bleu</t>
    </r>
    <r>
      <rPr>
        <sz val="12"/>
        <rFont val="Calibri"/>
        <family val="2"/>
        <scheme val="minor"/>
      </rPr>
      <t xml:space="preserve"> (plein tarif). Tous les autres enfants de la fratrie bénéficieront du </t>
    </r>
    <r>
      <rPr>
        <b/>
        <sz val="12"/>
        <rFont val="Calibri"/>
        <family val="2"/>
        <scheme val="minor"/>
      </rPr>
      <t>tarif réduit</t>
    </r>
    <r>
      <rPr>
        <sz val="12"/>
        <rFont val="Calibri"/>
        <family val="2"/>
        <scheme val="minor"/>
      </rPr>
      <t>.</t>
    </r>
  </si>
  <si>
    <r>
      <t xml:space="preserve">A partir de 2 enfants, une déduction de 25%
est appliquée à tous les aînés de la fratrie </t>
    </r>
    <r>
      <rPr>
        <b/>
        <i/>
        <sz val="12"/>
        <color rgb="FFFF0000"/>
        <rFont val="Calibri"/>
        <family val="2"/>
        <scheme val="minor"/>
      </rPr>
      <t>*</t>
    </r>
  </si>
  <si>
    <r>
      <t>RENSEIGNEZ  QUOTIENT  FAMILIAL  CAF                  ici                &gt;&gt;
PUIS  CLIQUEZ  SUR  LA  TOUCHE  "</t>
    </r>
    <r>
      <rPr>
        <b/>
        <i/>
        <sz val="12"/>
        <color rgb="FF0070C0"/>
        <rFont val="Calibri"/>
        <family val="2"/>
        <scheme val="minor"/>
      </rPr>
      <t>ENTRÉE</t>
    </r>
    <r>
      <rPr>
        <b/>
        <sz val="12"/>
        <color rgb="FF0070C0"/>
        <rFont val="Calibri"/>
        <family val="2"/>
        <scheme val="minor"/>
      </rPr>
      <t>"  DE  VOTRE  CLAVIER</t>
    </r>
  </si>
  <si>
    <t>Écoles Multisports (participation annuelle) :</t>
  </si>
  <si>
    <t>Mini</t>
  </si>
  <si>
    <t>Constante</t>
  </si>
  <si>
    <t>Taux d'équité</t>
  </si>
  <si>
    <t>Maxi</t>
  </si>
  <si>
    <t>Formule</t>
  </si>
  <si>
    <t>=SI(C3&lt;=100;15;SI(ET(100&lt;C3;C3&lt;2000);12,35+1*C3*$G$5;65))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</si>
</sst>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0%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Source Sans Pro"/>
      <family val="2"/>
    </font>
    <font>
      <sz val="12"/>
      <color rgb="FF333333"/>
      <name val="Calibri"/>
      <family val="2"/>
      <scheme val="minor"/>
    </font>
    <font>
      <sz val="15"/>
      <color rgb="FF333333"/>
      <name val="Source Sans Pro"/>
      <family val="2"/>
    </font>
    <font>
      <i/>
      <sz val="12"/>
      <color rgb="FF333333"/>
      <name val="Source Sans Pro"/>
      <family val="2"/>
    </font>
    <font>
      <i/>
      <sz val="9"/>
      <color rgb="FF333333"/>
      <name val="Source Sans Pro"/>
      <family val="2"/>
    </font>
    <font>
      <sz val="15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3"/>
      <color rgb="FF0070C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9FD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164" fontId="3" fillId="0" borderId="0" xfId="0" applyNumberFormat="1" applyFont="1" applyProtection="1"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" fillId="0" borderId="7" xfId="0" applyFont="1" applyFill="1" applyBorder="1" applyProtection="1">
      <protection hidden="1"/>
    </xf>
    <xf numFmtId="0" fontId="1" fillId="0" borderId="3" xfId="0" applyFont="1" applyFill="1" applyBorder="1" applyProtection="1">
      <protection hidden="1"/>
    </xf>
    <xf numFmtId="0" fontId="12" fillId="0" borderId="6" xfId="0" applyFont="1" applyBorder="1" applyAlignment="1" applyProtection="1">
      <alignment horizontal="left" vertical="center" wrapText="1" indent="15"/>
      <protection hidden="1"/>
    </xf>
    <xf numFmtId="0" fontId="1" fillId="0" borderId="6" xfId="0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Protection="1">
      <protection hidden="1"/>
    </xf>
    <xf numFmtId="0" fontId="18" fillId="0" borderId="2" xfId="0" applyFont="1" applyFill="1" applyBorder="1" applyAlignment="1" applyProtection="1">
      <alignment wrapText="1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top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wrapText="1"/>
      <protection hidden="1"/>
    </xf>
    <xf numFmtId="2" fontId="10" fillId="0" borderId="0" xfId="0" applyNumberFormat="1" applyFont="1" applyFill="1" applyBorder="1" applyAlignment="1" applyProtection="1">
      <alignment horizontal="right" vertical="center"/>
      <protection hidden="1"/>
    </xf>
    <xf numFmtId="164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0" applyNumberFormat="1" applyFont="1" applyFill="1" applyBorder="1" applyProtection="1">
      <protection hidden="1"/>
    </xf>
    <xf numFmtId="165" fontId="20" fillId="0" borderId="0" xfId="0" applyNumberFormat="1" applyFont="1" applyFill="1" applyBorder="1" applyAlignment="1" applyProtection="1">
      <alignment horizontal="right" vertical="center"/>
      <protection hidden="1"/>
    </xf>
    <xf numFmtId="44" fontId="8" fillId="0" borderId="0" xfId="0" applyNumberFormat="1" applyFont="1" applyFill="1" applyBorder="1" applyProtection="1">
      <protection hidden="1"/>
    </xf>
    <xf numFmtId="164" fontId="5" fillId="0" borderId="0" xfId="0" quotePrefix="1" applyNumberFormat="1" applyFont="1" applyFill="1" applyBorder="1" applyAlignment="1" applyProtection="1">
      <alignment horizontal="center" vertical="center"/>
      <protection hidden="1"/>
    </xf>
    <xf numFmtId="164" fontId="2" fillId="0" borderId="0" xfId="0" quotePrefix="1" applyNumberFormat="1" applyFont="1" applyFill="1" applyBorder="1" applyAlignment="1" applyProtection="1">
      <alignment horizontal="center" vertical="center"/>
      <protection hidden="1"/>
    </xf>
    <xf numFmtId="165" fontId="20" fillId="0" borderId="0" xfId="0" applyNumberFormat="1" applyFont="1" applyFill="1" applyBorder="1" applyAlignment="1" applyProtection="1">
      <alignment horizontal="right"/>
      <protection hidden="1"/>
    </xf>
    <xf numFmtId="164" fontId="2" fillId="0" borderId="11" xfId="0" applyNumberFormat="1" applyFont="1" applyFill="1" applyBorder="1" applyAlignment="1" applyProtection="1">
      <alignment horizontal="center" vertical="center"/>
      <protection hidden="1"/>
    </xf>
    <xf numFmtId="164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Protection="1">
      <protection hidden="1"/>
    </xf>
    <xf numFmtId="164" fontId="8" fillId="0" borderId="0" xfId="0" applyNumberFormat="1" applyFont="1" applyFill="1" applyBorder="1" applyProtection="1">
      <protection hidden="1"/>
    </xf>
    <xf numFmtId="164" fontId="20" fillId="0" borderId="0" xfId="0" applyNumberFormat="1" applyFont="1" applyFill="1" applyBorder="1" applyAlignment="1" applyProtection="1">
      <alignment horizontal="right"/>
      <protection hidden="1"/>
    </xf>
    <xf numFmtId="2" fontId="10" fillId="0" borderId="10" xfId="0" applyNumberFormat="1" applyFont="1" applyFill="1" applyBorder="1" applyAlignment="1" applyProtection="1">
      <alignment horizontal="right" vertical="center"/>
      <protection hidden="1"/>
    </xf>
    <xf numFmtId="164" fontId="10" fillId="0" borderId="10" xfId="0" applyNumberFormat="1" applyFont="1" applyFill="1" applyBorder="1" applyAlignment="1" applyProtection="1">
      <alignment horizontal="left" vertical="center" wrapText="1"/>
      <protection hidden="1"/>
    </xf>
    <xf numFmtId="164" fontId="5" fillId="0" borderId="0" xfId="0" applyNumberFormat="1" applyFont="1" applyFill="1" applyBorder="1" applyAlignment="1" applyProtection="1">
      <alignment horizontal="center" vertical="center"/>
      <protection hidden="1"/>
    </xf>
    <xf numFmtId="2" fontId="10" fillId="0" borderId="11" xfId="0" applyNumberFormat="1" applyFont="1" applyFill="1" applyBorder="1" applyAlignment="1" applyProtection="1">
      <alignment horizontal="right" vertical="center"/>
      <protection hidden="1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4" fontId="10" fillId="0" borderId="11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quotePrefix="1" applyNumberFormat="1" applyFont="1" applyFill="1" applyBorder="1" applyProtection="1">
      <protection hidden="1"/>
    </xf>
    <xf numFmtId="164" fontId="20" fillId="0" borderId="0" xfId="0" applyNumberFormat="1" applyFont="1" applyFill="1" applyBorder="1" applyAlignment="1" applyProtection="1">
      <alignment horizontal="right" wrapText="1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/>
      <protection hidden="1"/>
    </xf>
    <xf numFmtId="164" fontId="5" fillId="0" borderId="11" xfId="0" quotePrefix="1" applyNumberFormat="1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right" vertical="center"/>
      <protection hidden="1"/>
    </xf>
    <xf numFmtId="164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Protection="1">
      <protection hidden="1"/>
    </xf>
    <xf numFmtId="0" fontId="10" fillId="0" borderId="8" xfId="0" applyFont="1" applyFill="1" applyBorder="1" applyAlignment="1" applyProtection="1">
      <alignment horizontal="left" vertical="center"/>
      <protection hidden="1"/>
    </xf>
    <xf numFmtId="0" fontId="1" fillId="0" borderId="8" xfId="0" applyFont="1" applyFill="1" applyBorder="1" applyAlignment="1" applyProtection="1">
      <alignment horizontal="center" vertical="center"/>
      <protection hidden="1"/>
    </xf>
    <xf numFmtId="0" fontId="1" fillId="0" borderId="5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164" fontId="20" fillId="0" borderId="0" xfId="0" applyNumberFormat="1" applyFont="1" applyFill="1" applyAlignment="1" applyProtection="1">
      <alignment wrapText="1"/>
      <protection hidden="1"/>
    </xf>
    <xf numFmtId="164" fontId="20" fillId="0" borderId="0" xfId="0" quotePrefix="1" applyNumberFormat="1" applyFont="1" applyFill="1" applyProtection="1">
      <protection hidden="1"/>
    </xf>
    <xf numFmtId="0" fontId="20" fillId="0" borderId="0" xfId="0" applyFont="1" applyFill="1" applyProtection="1">
      <protection hidden="1"/>
    </xf>
    <xf numFmtId="0" fontId="1" fillId="0" borderId="6" xfId="0" applyFont="1" applyFill="1" applyBorder="1" applyProtection="1">
      <protection hidden="1"/>
    </xf>
    <xf numFmtId="0" fontId="10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164" fontId="6" fillId="0" borderId="0" xfId="0" quotePrefix="1" applyNumberFormat="1" applyFont="1" applyFill="1" applyProtection="1"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10" fontId="10" fillId="0" borderId="0" xfId="0" applyNumberFormat="1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left"/>
      <protection hidden="1"/>
    </xf>
    <xf numFmtId="164" fontId="6" fillId="0" borderId="0" xfId="0" applyNumberFormat="1" applyFont="1" applyBorder="1" applyProtection="1">
      <protection hidden="1"/>
    </xf>
    <xf numFmtId="0" fontId="10" fillId="0" borderId="0" xfId="0" applyFont="1" applyFill="1" applyBorder="1" applyAlignment="1" applyProtection="1">
      <alignment horizontal="left" wrapText="1"/>
      <protection hidden="1"/>
    </xf>
    <xf numFmtId="0" fontId="8" fillId="0" borderId="0" xfId="0" applyFont="1" applyFill="1" applyAlignment="1" applyProtection="1">
      <alignment horizontal="center" vertical="center" wrapText="1"/>
      <protection hidden="1"/>
    </xf>
    <xf numFmtId="164" fontId="6" fillId="0" borderId="0" xfId="0" quotePrefix="1" applyNumberFormat="1" applyFont="1" applyBorder="1" applyProtection="1">
      <protection hidden="1"/>
    </xf>
    <xf numFmtId="0" fontId="10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Border="1" applyProtection="1"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Protection="1">
      <protection hidden="1"/>
    </xf>
    <xf numFmtId="164" fontId="6" fillId="0" borderId="0" xfId="0" applyNumberFormat="1" applyFont="1" applyFill="1" applyProtection="1">
      <protection hidden="1"/>
    </xf>
    <xf numFmtId="0" fontId="6" fillId="0" borderId="0" xfId="0" applyFont="1" applyFill="1" applyBorder="1" applyAlignment="1" applyProtection="1">
      <alignment wrapText="1"/>
      <protection hidden="1"/>
    </xf>
    <xf numFmtId="164" fontId="6" fillId="0" borderId="0" xfId="0" applyNumberFormat="1" applyFont="1" applyFill="1" applyAlignment="1" applyProtection="1">
      <alignment wrapText="1"/>
      <protection hidden="1"/>
    </xf>
    <xf numFmtId="0" fontId="6" fillId="0" borderId="0" xfId="0" applyFont="1" applyFill="1" applyBorder="1" applyProtection="1">
      <protection hidden="1"/>
    </xf>
    <xf numFmtId="164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0" quotePrefix="1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Fill="1" applyAlignment="1" applyProtection="1">
      <alignment horizontal="right"/>
      <protection hidden="1"/>
    </xf>
    <xf numFmtId="164" fontId="3" fillId="0" borderId="0" xfId="0" applyNumberFormat="1" applyFont="1" applyFill="1" applyProtection="1">
      <protection hidden="1"/>
    </xf>
    <xf numFmtId="10" fontId="3" fillId="0" borderId="0" xfId="0" quotePrefix="1" applyNumberFormat="1" applyFont="1" applyBorder="1" applyProtection="1">
      <protection hidden="1"/>
    </xf>
    <xf numFmtId="164" fontId="6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164" fontId="3" fillId="0" borderId="0" xfId="0" applyNumberFormat="1" applyFont="1" applyBorder="1" applyAlignment="1" applyProtection="1">
      <alignment horizontal="left"/>
      <protection hidden="1"/>
    </xf>
    <xf numFmtId="10" fontId="3" fillId="0" borderId="0" xfId="0" applyNumberFormat="1" applyFont="1" applyFill="1" applyProtection="1">
      <protection hidden="1"/>
    </xf>
    <xf numFmtId="164" fontId="6" fillId="0" borderId="0" xfId="0" applyNumberFormat="1" applyFont="1" applyFill="1" applyBorder="1" applyProtection="1"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right" vertic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164" fontId="20" fillId="0" borderId="0" xfId="0" applyNumberFormat="1" applyFont="1" applyFill="1" applyProtection="1">
      <protection hidden="1"/>
    </xf>
    <xf numFmtId="164" fontId="8" fillId="0" borderId="0" xfId="0" applyNumberFormat="1" applyFont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20" fillId="0" borderId="0" xfId="0" applyFont="1" applyFill="1" applyBorder="1" applyAlignment="1" applyProtection="1">
      <alignment horizontal="left"/>
      <protection hidden="1"/>
    </xf>
    <xf numFmtId="0" fontId="20" fillId="0" borderId="0" xfId="0" quotePrefix="1" applyFont="1" applyFill="1" applyBorder="1" applyAlignment="1" applyProtection="1">
      <alignment horizontal="left"/>
      <protection hidden="1"/>
    </xf>
    <xf numFmtId="0" fontId="20" fillId="0" borderId="0" xfId="0" quotePrefix="1" applyNumberFormat="1" applyFont="1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top" wrapText="1"/>
      <protection hidden="1"/>
    </xf>
    <xf numFmtId="0" fontId="10" fillId="0" borderId="0" xfId="0" applyFont="1" applyFill="1" applyAlignment="1" applyProtection="1">
      <alignment horizontal="center" vertical="top"/>
      <protection hidden="1"/>
    </xf>
    <xf numFmtId="0" fontId="22" fillId="0" borderId="0" xfId="0" applyFont="1" applyFill="1" applyAlignment="1" applyProtection="1">
      <alignment horizontal="center" vertical="center" wrapText="1"/>
      <protection hidden="1"/>
    </xf>
    <xf numFmtId="0" fontId="22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 wrapText="1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23" fillId="0" borderId="12" xfId="0" applyFont="1" applyFill="1" applyBorder="1" applyAlignment="1" applyProtection="1">
      <alignment horizontal="center" vertical="center" wrapText="1"/>
      <protection hidden="1"/>
    </xf>
    <xf numFmtId="0" fontId="23" fillId="0" borderId="14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D9FD"/>
      <color rgb="FFFFFFCC"/>
      <color rgb="FFFF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3676650</xdr:colOff>
      <xdr:row>0</xdr:row>
      <xdr:rowOff>190502</xdr:rowOff>
    </xdr:from>
    <xdr:to>
      <xdr:col>2</xdr:col>
      <xdr:colOff>4476750</xdr:colOff>
      <xdr:row>1</xdr:row>
      <xdr:rowOff>783991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E1F907-2F8B-85FC-DEE3-7E829310A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5425" y="190502"/>
          <a:ext cx="800100" cy="79351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285750</xdr:colOff>
      <xdr:row>45</xdr:row>
      <xdr:rowOff>85725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DF7B7A3-809A-4BBC-2DEB-3AF8F3F479DB}"/>
            </a:ext>
          </a:extLst>
        </xdr:cNvPr>
        <xdr:cNvSpPr>
          <a:spLocks noChangeAspect="1" noChangeArrowheads="1"/>
        </xdr:cNvSpPr>
      </xdr:nvSpPr>
      <xdr:spPr bwMode="auto">
        <a:xfrm>
          <a:off x="2162175" y="115062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285750</xdr:colOff>
      <xdr:row>46</xdr:row>
      <xdr:rowOff>85725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68EB8D6F-AFAB-9B2C-0A0E-D5A54BD7D6E1}"/>
            </a:ext>
          </a:extLst>
        </xdr:cNvPr>
        <xdr:cNvSpPr>
          <a:spLocks noChangeAspect="1" noChangeArrowheads="1"/>
        </xdr:cNvSpPr>
      </xdr:nvSpPr>
      <xdr:spPr bwMode="auto">
        <a:xfrm>
          <a:off x="2162175" y="1170622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285750</xdr:colOff>
      <xdr:row>47</xdr:row>
      <xdr:rowOff>85725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28516944-04CA-EE61-EBD3-B3947E61EC2B}"/>
            </a:ext>
          </a:extLst>
        </xdr:cNvPr>
        <xdr:cNvSpPr>
          <a:spLocks noChangeAspect="1" noChangeArrowheads="1"/>
        </xdr:cNvSpPr>
      </xdr:nvSpPr>
      <xdr:spPr bwMode="auto">
        <a:xfrm>
          <a:off x="2162175" y="1210627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285750</xdr:colOff>
      <xdr:row>48</xdr:row>
      <xdr:rowOff>85725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A1505B30-C231-0043-2E00-87C6C99BA1A9}"/>
            </a:ext>
          </a:extLst>
        </xdr:cNvPr>
        <xdr:cNvSpPr>
          <a:spLocks noChangeAspect="1" noChangeArrowheads="1"/>
        </xdr:cNvSpPr>
      </xdr:nvSpPr>
      <xdr:spPr bwMode="auto">
        <a:xfrm>
          <a:off x="2162175" y="1250632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285750</xdr:colOff>
      <xdr:row>49</xdr:row>
      <xdr:rowOff>85725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DE131B7B-D819-8B51-B482-4B3809108AAE}"/>
            </a:ext>
          </a:extLst>
        </xdr:cNvPr>
        <xdr:cNvSpPr>
          <a:spLocks noChangeAspect="1" noChangeArrowheads="1"/>
        </xdr:cNvSpPr>
      </xdr:nvSpPr>
      <xdr:spPr bwMode="auto">
        <a:xfrm>
          <a:off x="2162175" y="131064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285750</xdr:colOff>
      <xdr:row>50</xdr:row>
      <xdr:rowOff>85725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C89507FD-4BF7-C27F-8205-C66C863E25A1}"/>
            </a:ext>
          </a:extLst>
        </xdr:cNvPr>
        <xdr:cNvSpPr>
          <a:spLocks noChangeAspect="1" noChangeArrowheads="1"/>
        </xdr:cNvSpPr>
      </xdr:nvSpPr>
      <xdr:spPr bwMode="auto">
        <a:xfrm>
          <a:off x="2162175" y="1330642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FAAE-6217-4AF2-B2A1-3BACBD1A66F8}">
  <sheetPr codeName="Feuil1"/>
  <dimension ref="A2:P304"/>
  <sheetViews>
    <sheetView showGridLines="0" tabSelected="1" zoomScaleNormal="100" workbookViewId="0">
      <selection activeCell="A2744" sqref="A2744"/>
    </sheetView>
  </sheetViews>
  <sheetFormatPr baseColWidth="10" defaultColWidth="11.42578125" defaultRowHeight="15.75" x14ac:dyDescent="0.25"/>
  <cols>
    <col min="1" max="1" width="20.5703125" style="2" customWidth="1"/>
    <col min="2" max="2" width="3.85546875" style="2" customWidth="1"/>
    <col min="3" max="3" width="68.140625" style="65" customWidth="1"/>
    <col min="4" max="4" width="11.85546875" style="4" customWidth="1"/>
    <col min="5" max="5" width="6.5703125" style="4" customWidth="1"/>
    <col min="6" max="6" width="38.85546875" style="4" customWidth="1"/>
    <col min="7" max="7" width="3.85546875" style="4" customWidth="1"/>
    <col min="8" max="8" width="9.7109375" style="4" customWidth="1"/>
    <col min="9" max="9" width="7.85546875" style="93" customWidth="1"/>
    <col min="10" max="10" width="13.7109375" style="93" customWidth="1"/>
    <col min="11" max="11" width="13.7109375" style="94" customWidth="1"/>
    <col min="12" max="12" width="13.7109375" style="95" customWidth="1"/>
    <col min="13" max="13" width="13.7109375" style="5" customWidth="1"/>
    <col min="14" max="14" width="71.5703125" style="114" customWidth="1"/>
    <col min="15" max="15" width="11.42578125" style="94"/>
    <col min="16" max="16" width="66.7109375" style="94" bestFit="1" customWidth="1"/>
    <col min="17" max="16384" width="11.42578125" style="2"/>
  </cols>
  <sheetData>
    <row r="2" spans="1:16" ht="72" customHeight="1" x14ac:dyDescent="0.25">
      <c r="C2" s="122"/>
      <c r="D2" s="122"/>
      <c r="E2" s="122"/>
      <c r="F2" s="122"/>
      <c r="G2" s="3"/>
    </row>
    <row r="3" spans="1:16" ht="24.75" customHeight="1" x14ac:dyDescent="0.25">
      <c r="C3" s="131" t="s">
        <v>8</v>
      </c>
      <c r="D3" s="131"/>
      <c r="E3" s="131"/>
      <c r="F3" s="131"/>
      <c r="G3" s="6"/>
    </row>
    <row r="4" spans="1:16" ht="41.25" customHeight="1" x14ac:dyDescent="0.25">
      <c r="C4" s="132" t="s">
        <v>29</v>
      </c>
      <c r="D4" s="132"/>
      <c r="E4" s="132"/>
      <c r="F4" s="132"/>
      <c r="G4" s="132"/>
    </row>
    <row r="5" spans="1:16" ht="41.25" customHeight="1" x14ac:dyDescent="0.25">
      <c r="C5" s="132" t="s">
        <v>35</v>
      </c>
      <c r="D5" s="132"/>
      <c r="E5" s="132"/>
      <c r="F5" s="132"/>
      <c r="G5" s="7"/>
    </row>
    <row r="6" spans="1:16" ht="34.5" customHeight="1" x14ac:dyDescent="0.25">
      <c r="C6" s="125" t="s">
        <v>33</v>
      </c>
      <c r="D6" s="126"/>
      <c r="E6" s="126"/>
      <c r="F6" s="126"/>
      <c r="G6" s="7"/>
    </row>
    <row r="7" spans="1:16" ht="16.5" customHeight="1" thickBot="1" x14ac:dyDescent="0.3">
      <c r="C7" s="123"/>
      <c r="D7" s="124"/>
      <c r="E7" s="124"/>
      <c r="F7" s="124"/>
      <c r="G7" s="7"/>
    </row>
    <row r="8" spans="1:16" ht="16.5" customHeight="1" thickTop="1" thickBot="1" x14ac:dyDescent="0.3">
      <c r="A8" s="8"/>
      <c r="B8" s="9"/>
      <c r="C8" s="10"/>
      <c r="D8" s="11"/>
      <c r="E8" s="11"/>
      <c r="F8" s="11"/>
      <c r="G8" s="12"/>
      <c r="K8" s="96"/>
      <c r="L8" s="97"/>
      <c r="M8" s="67"/>
    </row>
    <row r="9" spans="1:16" ht="27" customHeight="1" thickTop="1" thickBot="1" x14ac:dyDescent="0.4">
      <c r="A9" s="8"/>
      <c r="B9" s="13"/>
      <c r="C9" s="90" t="s">
        <v>38</v>
      </c>
      <c r="D9" s="1"/>
      <c r="E9" s="14" t="s">
        <v>1</v>
      </c>
      <c r="F9" s="89"/>
      <c r="G9" s="15"/>
      <c r="H9" s="16"/>
      <c r="J9" s="115"/>
      <c r="K9" s="63"/>
      <c r="L9" s="116"/>
      <c r="M9" s="117"/>
      <c r="N9" s="118"/>
      <c r="O9" s="63"/>
    </row>
    <row r="10" spans="1:16" ht="20.25" customHeight="1" thickTop="1" x14ac:dyDescent="0.25">
      <c r="A10" s="8"/>
      <c r="B10" s="13"/>
      <c r="C10" s="17"/>
      <c r="D10" s="18"/>
      <c r="E10" s="18"/>
      <c r="F10" s="133" t="s">
        <v>37</v>
      </c>
      <c r="G10" s="19"/>
      <c r="H10" s="18"/>
      <c r="I10" s="18"/>
      <c r="J10" s="59" t="s">
        <v>40</v>
      </c>
      <c r="K10" s="63" t="s">
        <v>41</v>
      </c>
      <c r="L10" s="116" t="s">
        <v>42</v>
      </c>
      <c r="M10" s="117" t="s">
        <v>43</v>
      </c>
      <c r="N10" s="118" t="s">
        <v>44</v>
      </c>
      <c r="O10" s="63"/>
    </row>
    <row r="11" spans="1:16" ht="20.25" customHeight="1" thickBot="1" x14ac:dyDescent="0.3">
      <c r="A11" s="8"/>
      <c r="B11" s="13"/>
      <c r="C11" s="20" t="s">
        <v>0</v>
      </c>
      <c r="D11" s="21"/>
      <c r="E11" s="21"/>
      <c r="F11" s="134"/>
      <c r="G11" s="22"/>
      <c r="H11" s="21"/>
      <c r="I11" s="21"/>
      <c r="J11" s="23" t="s">
        <v>4</v>
      </c>
      <c r="K11" s="130" t="s">
        <v>5</v>
      </c>
      <c r="L11" s="130"/>
      <c r="M11" s="91" t="s">
        <v>6</v>
      </c>
      <c r="N11" s="119"/>
      <c r="O11" s="38"/>
      <c r="P11" s="98"/>
    </row>
    <row r="12" spans="1:16" ht="20.25" customHeight="1" thickTop="1" x14ac:dyDescent="0.25">
      <c r="A12" s="8"/>
      <c r="B12" s="13"/>
      <c r="C12" s="24" t="s">
        <v>9</v>
      </c>
      <c r="D12" s="25">
        <f>IF(D9&lt;=100,1.1,IF(AND(100&lt;D9,D9&lt;2000),0.87+1*D9*$L$12,5.5))</f>
        <v>1.1000000000000001</v>
      </c>
      <c r="E12" s="26"/>
      <c r="F12" s="27">
        <f>D12*0.75</f>
        <v>0.82500000000000007</v>
      </c>
      <c r="G12" s="28"/>
      <c r="H12" s="27"/>
      <c r="I12" s="99"/>
      <c r="J12" s="29">
        <v>1.1000000000000001</v>
      </c>
      <c r="K12" s="29">
        <v>0.87</v>
      </c>
      <c r="L12" s="30">
        <v>2.31E-3</v>
      </c>
      <c r="M12" s="31">
        <v>5.5</v>
      </c>
      <c r="N12" s="120" t="s">
        <v>17</v>
      </c>
      <c r="O12" s="38"/>
    </row>
    <row r="13" spans="1:16" ht="20.25" customHeight="1" x14ac:dyDescent="0.25">
      <c r="A13" s="8"/>
      <c r="B13" s="13"/>
      <c r="C13" s="24" t="s">
        <v>10</v>
      </c>
      <c r="D13" s="32">
        <f>IF(D9&lt;=100,1.1,IF(AND(100&lt;D9,D9&lt;2000),0.85+1*D9*$L$13,6))</f>
        <v>1.1000000000000001</v>
      </c>
      <c r="E13" s="26"/>
      <c r="F13" s="27">
        <f t="shared" ref="F13:F32" si="0">D13*0.75</f>
        <v>0.82500000000000007</v>
      </c>
      <c r="G13" s="28"/>
      <c r="H13" s="33"/>
      <c r="I13" s="100"/>
      <c r="J13" s="29">
        <v>1.1000000000000001</v>
      </c>
      <c r="K13" s="29">
        <v>0.85</v>
      </c>
      <c r="L13" s="30">
        <v>2.5699999999999998E-3</v>
      </c>
      <c r="M13" s="31">
        <v>6</v>
      </c>
      <c r="N13" s="120" t="s">
        <v>18</v>
      </c>
      <c r="O13" s="38"/>
    </row>
    <row r="14" spans="1:16" ht="20.25" customHeight="1" x14ac:dyDescent="0.25">
      <c r="A14" s="8"/>
      <c r="B14" s="13"/>
      <c r="C14" s="24" t="s">
        <v>11</v>
      </c>
      <c r="D14" s="32">
        <f>IF(D9&lt;=100,2.2,IF(AND(100&lt;D9,D9&lt;2000),1.96+1*D9*$L$14,6.8))</f>
        <v>2.2000000000000002</v>
      </c>
      <c r="E14" s="26"/>
      <c r="F14" s="27">
        <f>D14*0.75</f>
        <v>1.6500000000000001</v>
      </c>
      <c r="G14" s="28"/>
      <c r="H14" s="33"/>
      <c r="I14" s="100"/>
      <c r="J14" s="29">
        <v>2.2000000000000002</v>
      </c>
      <c r="K14" s="29">
        <v>1.96</v>
      </c>
      <c r="L14" s="34">
        <v>2.4199999999999998E-3</v>
      </c>
      <c r="M14" s="31">
        <v>6.8</v>
      </c>
      <c r="N14" s="120" t="s">
        <v>19</v>
      </c>
      <c r="O14" s="38"/>
    </row>
    <row r="15" spans="1:16" ht="20.25" customHeight="1" x14ac:dyDescent="0.25">
      <c r="A15" s="8"/>
      <c r="B15" s="13"/>
      <c r="C15" s="24" t="s">
        <v>12</v>
      </c>
      <c r="D15" s="32">
        <f>IF(D9&lt;=100,2.2,IF(AND(100&lt;D9,D9&lt;2000),1.95+1*D9*$L$15,7.3))</f>
        <v>2.2000000000000002</v>
      </c>
      <c r="E15" s="26"/>
      <c r="F15" s="27">
        <f t="shared" si="0"/>
        <v>1.6500000000000001</v>
      </c>
      <c r="G15" s="28"/>
      <c r="H15" s="33"/>
      <c r="I15" s="100"/>
      <c r="J15" s="29">
        <v>2.2000000000000002</v>
      </c>
      <c r="K15" s="29">
        <v>1.95</v>
      </c>
      <c r="L15" s="34">
        <v>2.6700000000000001E-3</v>
      </c>
      <c r="M15" s="31">
        <v>7.3</v>
      </c>
      <c r="N15" s="120" t="s">
        <v>20</v>
      </c>
      <c r="O15" s="38"/>
    </row>
    <row r="16" spans="1:16" ht="20.25" customHeight="1" x14ac:dyDescent="0.25">
      <c r="A16" s="8"/>
      <c r="B16" s="13"/>
      <c r="C16" s="24" t="s">
        <v>13</v>
      </c>
      <c r="D16" s="32">
        <f>IF(D9&lt;=100,1,IF(AND(100&lt;D9,D9&lt;2000),0.8+1*D9*$L$16,5))</f>
        <v>1</v>
      </c>
      <c r="E16" s="26"/>
      <c r="F16" s="27">
        <f>D16*0.75</f>
        <v>0.75</v>
      </c>
      <c r="G16" s="28"/>
      <c r="H16" s="33"/>
      <c r="I16" s="100"/>
      <c r="J16" s="29">
        <v>1</v>
      </c>
      <c r="K16" s="29">
        <v>0.8</v>
      </c>
      <c r="L16" s="34">
        <v>2.0899999999999998E-3</v>
      </c>
      <c r="M16" s="31">
        <v>5</v>
      </c>
      <c r="N16" s="120" t="s">
        <v>21</v>
      </c>
      <c r="O16" s="38"/>
    </row>
    <row r="17" spans="1:15" ht="6" customHeight="1" thickBot="1" x14ac:dyDescent="0.3">
      <c r="A17" s="8"/>
      <c r="B17" s="13"/>
      <c r="C17" s="24"/>
      <c r="D17" s="35"/>
      <c r="E17" s="26"/>
      <c r="F17" s="36"/>
      <c r="G17" s="28"/>
      <c r="H17" s="37"/>
      <c r="I17" s="101"/>
      <c r="J17" s="38"/>
      <c r="K17" s="39"/>
      <c r="L17" s="40"/>
      <c r="M17" s="38"/>
      <c r="N17" s="119"/>
      <c r="O17" s="38"/>
    </row>
    <row r="18" spans="1:15" ht="6" customHeight="1" thickTop="1" x14ac:dyDescent="0.25">
      <c r="A18" s="8"/>
      <c r="B18" s="13"/>
      <c r="C18" s="41"/>
      <c r="D18" s="37"/>
      <c r="E18" s="42"/>
      <c r="F18" s="27"/>
      <c r="G18" s="28"/>
      <c r="H18" s="37"/>
      <c r="I18" s="101"/>
      <c r="J18" s="38"/>
      <c r="K18" s="39"/>
      <c r="L18" s="40"/>
      <c r="M18" s="38"/>
      <c r="N18" s="119"/>
      <c r="O18" s="38"/>
    </row>
    <row r="19" spans="1:15" ht="20.25" customHeight="1" x14ac:dyDescent="0.25">
      <c r="A19" s="8"/>
      <c r="B19" s="13"/>
      <c r="C19" s="24" t="s">
        <v>14</v>
      </c>
      <c r="D19" s="43">
        <f>IF(D9&lt;=100,0.7,IF(AND(100&lt;D9,D9&lt;2000),0.61+1*D9*$L$19,2.6))</f>
        <v>0.7</v>
      </c>
      <c r="E19" s="26"/>
      <c r="F19" s="27">
        <f t="shared" si="0"/>
        <v>0.52499999999999991</v>
      </c>
      <c r="G19" s="28"/>
      <c r="H19" s="37"/>
      <c r="I19" s="101"/>
      <c r="J19" s="29">
        <v>0.7</v>
      </c>
      <c r="K19" s="29">
        <v>0.61</v>
      </c>
      <c r="L19" s="34">
        <v>9.8999999999999999E-4</v>
      </c>
      <c r="M19" s="31">
        <v>2.6</v>
      </c>
      <c r="N19" s="120" t="s">
        <v>22</v>
      </c>
      <c r="O19" s="38"/>
    </row>
    <row r="20" spans="1:15" ht="20.25" customHeight="1" x14ac:dyDescent="0.25">
      <c r="A20" s="8"/>
      <c r="B20" s="13"/>
      <c r="C20" s="24" t="s">
        <v>15</v>
      </c>
      <c r="D20" s="43">
        <f>IF(D9&lt;=100,1,IF(AND(100&lt;D9,D9&lt;2000),0.85+1*D9*$L$20,4))</f>
        <v>1</v>
      </c>
      <c r="E20" s="26"/>
      <c r="F20" s="27">
        <f t="shared" si="0"/>
        <v>0.75</v>
      </c>
      <c r="G20" s="28"/>
      <c r="H20" s="37"/>
      <c r="I20" s="101"/>
      <c r="J20" s="29">
        <v>1</v>
      </c>
      <c r="K20" s="29">
        <v>0.85</v>
      </c>
      <c r="L20" s="34">
        <v>1.57E-3</v>
      </c>
      <c r="M20" s="31">
        <v>4</v>
      </c>
      <c r="N20" s="120" t="s">
        <v>23</v>
      </c>
      <c r="O20" s="38"/>
    </row>
    <row r="21" spans="1:15" ht="20.25" customHeight="1" x14ac:dyDescent="0.25">
      <c r="A21" s="8"/>
      <c r="B21" s="13"/>
      <c r="C21" s="24" t="s">
        <v>16</v>
      </c>
      <c r="D21" s="43">
        <f>IF(D9&lt;=100,1.4,IF(AND(100&lt;D9,D9&lt;2000),1.18+1*D9*$L$21,5.8))</f>
        <v>1.4</v>
      </c>
      <c r="E21" s="26"/>
      <c r="F21" s="27">
        <f>D21*0.75</f>
        <v>1.0499999999999998</v>
      </c>
      <c r="G21" s="28"/>
      <c r="H21" s="37"/>
      <c r="I21" s="101"/>
      <c r="J21" s="29">
        <v>1.4</v>
      </c>
      <c r="K21" s="29">
        <v>1.18</v>
      </c>
      <c r="L21" s="34">
        <v>2.3E-3</v>
      </c>
      <c r="M21" s="31">
        <v>5.8</v>
      </c>
      <c r="N21" s="120" t="s">
        <v>24</v>
      </c>
      <c r="O21" s="38"/>
    </row>
    <row r="22" spans="1:15" x14ac:dyDescent="0.25">
      <c r="A22" s="8"/>
      <c r="C22" s="113" t="s">
        <v>39</v>
      </c>
      <c r="D22" s="43">
        <f>IF(D9&lt;=100,15,IF(AND(100&lt;D9,D9&lt;2000),12.35+1*D9*$L$22,65))</f>
        <v>15</v>
      </c>
      <c r="F22" s="27">
        <f>D22*0.75</f>
        <v>11.25</v>
      </c>
      <c r="H22" s="92"/>
      <c r="J22" s="29">
        <v>15</v>
      </c>
      <c r="K22" s="29">
        <v>12.35</v>
      </c>
      <c r="L22" s="34">
        <v>2.6329999999999999E-2</v>
      </c>
      <c r="M22" s="31">
        <v>65</v>
      </c>
      <c r="N22" s="121" t="s">
        <v>45</v>
      </c>
      <c r="O22" s="63"/>
    </row>
    <row r="23" spans="1:15" ht="6" customHeight="1" thickBot="1" x14ac:dyDescent="0.3">
      <c r="A23" s="8"/>
      <c r="B23" s="13"/>
      <c r="C23" s="44"/>
      <c r="D23" s="45"/>
      <c r="E23" s="46"/>
      <c r="F23" s="36"/>
      <c r="G23" s="28"/>
      <c r="H23" s="37"/>
      <c r="I23" s="101"/>
      <c r="J23" s="38"/>
      <c r="K23" s="47"/>
      <c r="L23" s="48"/>
      <c r="M23" s="38"/>
      <c r="N23" s="119"/>
      <c r="O23" s="38"/>
    </row>
    <row r="24" spans="1:15" ht="6" customHeight="1" thickTop="1" x14ac:dyDescent="0.25">
      <c r="A24" s="8"/>
      <c r="B24" s="13"/>
      <c r="C24" s="24"/>
      <c r="D24" s="43"/>
      <c r="E24" s="26"/>
      <c r="F24" s="27"/>
      <c r="G24" s="28"/>
      <c r="H24" s="37"/>
      <c r="I24" s="101"/>
      <c r="J24" s="38"/>
      <c r="K24" s="47"/>
      <c r="L24" s="48"/>
      <c r="M24" s="38"/>
      <c r="N24" s="119"/>
      <c r="O24" s="38"/>
    </row>
    <row r="25" spans="1:15" ht="20.25" customHeight="1" x14ac:dyDescent="0.25">
      <c r="A25" s="8"/>
      <c r="B25" s="13"/>
      <c r="C25" s="49" t="s">
        <v>2</v>
      </c>
      <c r="D25" s="43">
        <f>IF(D9&lt;=100,4.5,IF(AND(100&lt;D9,D9&lt;2000),3.69+1*D9*$L$25,20))</f>
        <v>4.5</v>
      </c>
      <c r="E25" s="26"/>
      <c r="F25" s="27">
        <f t="shared" si="0"/>
        <v>3.375</v>
      </c>
      <c r="G25" s="28"/>
      <c r="H25" s="37"/>
      <c r="I25" s="101"/>
      <c r="J25" s="29">
        <v>4.5</v>
      </c>
      <c r="K25" s="29">
        <v>3.69</v>
      </c>
      <c r="L25" s="34">
        <v>8.1499999999999993E-3</v>
      </c>
      <c r="M25" s="31">
        <v>20</v>
      </c>
      <c r="N25" s="120" t="s">
        <v>25</v>
      </c>
      <c r="O25" s="38"/>
    </row>
    <row r="26" spans="1:15" ht="20.25" customHeight="1" x14ac:dyDescent="0.25">
      <c r="A26" s="8"/>
      <c r="B26" s="13"/>
      <c r="C26" s="49" t="s">
        <v>3</v>
      </c>
      <c r="D26" s="43">
        <f>IF(D9&lt;=100,2.5,IF(AND(100&lt;D9,D9&lt;2000),1.9+1*D9*$L$26,14))</f>
        <v>2.5</v>
      </c>
      <c r="E26" s="26"/>
      <c r="F26" s="27">
        <f t="shared" si="0"/>
        <v>1.875</v>
      </c>
      <c r="G26" s="28"/>
      <c r="H26" s="37"/>
      <c r="I26" s="101"/>
      <c r="J26" s="29">
        <v>2.5</v>
      </c>
      <c r="K26" s="29">
        <v>1.9</v>
      </c>
      <c r="L26" s="34">
        <v>6.0400000000000002E-3</v>
      </c>
      <c r="M26" s="31">
        <v>14</v>
      </c>
      <c r="N26" s="120" t="s">
        <v>26</v>
      </c>
      <c r="O26" s="38"/>
    </row>
    <row r="27" spans="1:15" ht="20.25" customHeight="1" x14ac:dyDescent="0.25">
      <c r="A27" s="8"/>
      <c r="B27" s="13"/>
      <c r="C27" s="50" t="s">
        <v>34</v>
      </c>
      <c r="D27" s="32">
        <f>IF(D9&lt;=100,5.5,IF(AND(100&lt;D9,D9&lt;2000),4.42+1*D9*$L$27,26))</f>
        <v>5.5</v>
      </c>
      <c r="E27" s="26"/>
      <c r="F27" s="27">
        <f>D27*0.75</f>
        <v>4.125</v>
      </c>
      <c r="G27" s="28"/>
      <c r="H27" s="37"/>
      <c r="I27" s="101"/>
      <c r="J27" s="29">
        <v>5.5</v>
      </c>
      <c r="K27" s="29">
        <v>4.42</v>
      </c>
      <c r="L27" s="34">
        <v>1.0789999999999999E-2</v>
      </c>
      <c r="M27" s="31">
        <v>26</v>
      </c>
      <c r="N27" s="120" t="s">
        <v>27</v>
      </c>
      <c r="O27" s="38"/>
    </row>
    <row r="28" spans="1:15" ht="20.25" customHeight="1" x14ac:dyDescent="0.25">
      <c r="A28" s="8"/>
      <c r="B28" s="13"/>
      <c r="C28" s="51" t="s">
        <v>31</v>
      </c>
      <c r="D28" s="32">
        <f>IF(D9&lt;=100,5.5,IF(AND(100&lt;D9,D9&lt;2000),4.42+1*D9*$L$28,26))</f>
        <v>5.5</v>
      </c>
      <c r="E28" s="26"/>
      <c r="F28" s="27">
        <f>D28*0.75</f>
        <v>4.125</v>
      </c>
      <c r="G28" s="28"/>
      <c r="H28" s="37"/>
      <c r="I28" s="101"/>
      <c r="J28" s="29">
        <v>5.5</v>
      </c>
      <c r="K28" s="29">
        <v>4.42</v>
      </c>
      <c r="L28" s="34">
        <v>1.0789999999999999E-2</v>
      </c>
      <c r="M28" s="31">
        <v>26</v>
      </c>
      <c r="N28" s="120" t="s">
        <v>27</v>
      </c>
      <c r="O28" s="38"/>
    </row>
    <row r="29" spans="1:15" ht="20.25" customHeight="1" x14ac:dyDescent="0.25">
      <c r="A29" s="8"/>
      <c r="B29" s="13"/>
      <c r="C29" s="49" t="s">
        <v>32</v>
      </c>
      <c r="D29" s="32">
        <f>IF(D9&lt;=100,5.5,IF(AND(100&lt;D9,D9&lt;2000),4.42+1*D9*$L$29,26))</f>
        <v>5.5</v>
      </c>
      <c r="E29" s="2"/>
      <c r="F29" s="27">
        <f>D29*0.75</f>
        <v>4.125</v>
      </c>
      <c r="G29" s="28"/>
      <c r="H29" s="33"/>
      <c r="I29" s="100"/>
      <c r="J29" s="29">
        <v>5.5</v>
      </c>
      <c r="K29" s="29">
        <v>4.42</v>
      </c>
      <c r="L29" s="34">
        <v>1.0789999999999999E-2</v>
      </c>
      <c r="M29" s="31">
        <v>26</v>
      </c>
      <c r="N29" s="120" t="s">
        <v>27</v>
      </c>
      <c r="O29" s="38"/>
    </row>
    <row r="30" spans="1:15" ht="6" customHeight="1" thickBot="1" x14ac:dyDescent="0.3">
      <c r="A30" s="8"/>
      <c r="B30" s="13"/>
      <c r="C30" s="50"/>
      <c r="D30" s="52"/>
      <c r="E30" s="26"/>
      <c r="F30" s="27"/>
      <c r="G30" s="28"/>
      <c r="H30" s="33"/>
      <c r="I30" s="100"/>
      <c r="J30" s="29"/>
      <c r="K30" s="29"/>
      <c r="L30" s="34"/>
      <c r="M30" s="31"/>
      <c r="N30" s="120"/>
      <c r="O30" s="38"/>
    </row>
    <row r="31" spans="1:15" ht="6" customHeight="1" thickTop="1" x14ac:dyDescent="0.25">
      <c r="A31" s="8"/>
      <c r="B31" s="13"/>
      <c r="C31" s="53"/>
      <c r="D31" s="43"/>
      <c r="E31" s="42"/>
      <c r="F31" s="54"/>
      <c r="G31" s="28"/>
      <c r="H31" s="37"/>
      <c r="I31" s="101"/>
      <c r="J31" s="38"/>
      <c r="K31" s="47"/>
      <c r="L31" s="48"/>
      <c r="M31" s="38"/>
      <c r="N31" s="119"/>
      <c r="O31" s="38"/>
    </row>
    <row r="32" spans="1:15" ht="20.25" customHeight="1" x14ac:dyDescent="0.25">
      <c r="A32" s="8"/>
      <c r="B32" s="13"/>
      <c r="C32" s="49" t="s">
        <v>7</v>
      </c>
      <c r="D32" s="43">
        <f>IF(D9&lt;=100,1.1,IF(AND(100&lt;D9,D9&lt;2000),0.8+1*D9*$L$32,7))</f>
        <v>1.1000000000000001</v>
      </c>
      <c r="E32" s="26"/>
      <c r="F32" s="27">
        <f t="shared" si="0"/>
        <v>0.82500000000000007</v>
      </c>
      <c r="G32" s="28"/>
      <c r="H32" s="37"/>
      <c r="I32" s="101"/>
      <c r="J32" s="29">
        <v>1.1000000000000001</v>
      </c>
      <c r="K32" s="29">
        <v>0.8</v>
      </c>
      <c r="L32" s="34">
        <v>3.0899999999999999E-3</v>
      </c>
      <c r="M32" s="31">
        <v>7</v>
      </c>
      <c r="N32" s="120" t="s">
        <v>28</v>
      </c>
      <c r="O32" s="38"/>
    </row>
    <row r="33" spans="1:15" ht="16.5" thickBot="1" x14ac:dyDescent="0.3">
      <c r="A33" s="8"/>
      <c r="B33" s="55"/>
      <c r="C33" s="56"/>
      <c r="D33" s="57"/>
      <c r="E33" s="57"/>
      <c r="F33" s="57"/>
      <c r="G33" s="58"/>
      <c r="J33" s="59"/>
      <c r="K33" s="60"/>
      <c r="L33" s="61"/>
      <c r="M33" s="62"/>
      <c r="N33" s="118"/>
      <c r="O33" s="63"/>
    </row>
    <row r="34" spans="1:15" ht="8.25" customHeight="1" thickTop="1" x14ac:dyDescent="0.25">
      <c r="B34" s="64"/>
      <c r="F34" s="66"/>
      <c r="G34" s="66"/>
      <c r="J34" s="59"/>
      <c r="K34" s="60"/>
      <c r="L34" s="61"/>
      <c r="M34" s="62"/>
      <c r="N34" s="118"/>
      <c r="O34" s="63"/>
    </row>
    <row r="35" spans="1:15" ht="20.25" customHeight="1" x14ac:dyDescent="0.25">
      <c r="B35" s="127" t="s">
        <v>36</v>
      </c>
      <c r="C35" s="127"/>
      <c r="D35" s="127"/>
      <c r="E35" s="127"/>
      <c r="F35" s="127"/>
      <c r="G35" s="127"/>
      <c r="K35" s="96"/>
      <c r="L35" s="97"/>
      <c r="M35" s="67"/>
    </row>
    <row r="36" spans="1:15" ht="6" customHeight="1" x14ac:dyDescent="0.25">
      <c r="C36" s="2"/>
      <c r="D36" s="2"/>
      <c r="E36" s="2"/>
      <c r="F36" s="2"/>
      <c r="G36" s="3"/>
      <c r="K36" s="96"/>
      <c r="L36" s="97"/>
      <c r="M36" s="67"/>
    </row>
    <row r="37" spans="1:15" ht="34.5" customHeight="1" x14ac:dyDescent="0.25">
      <c r="B37" s="128" t="s">
        <v>30</v>
      </c>
      <c r="C37" s="129"/>
      <c r="D37" s="129"/>
      <c r="E37" s="129"/>
      <c r="F37" s="129"/>
      <c r="G37" s="129"/>
      <c r="K37" s="96"/>
      <c r="L37" s="97"/>
      <c r="M37" s="67"/>
    </row>
    <row r="38" spans="1:15" x14ac:dyDescent="0.25">
      <c r="C38" s="122"/>
      <c r="D38" s="122"/>
      <c r="E38" s="122"/>
      <c r="F38" s="122"/>
      <c r="G38" s="3"/>
      <c r="K38" s="96"/>
      <c r="L38" s="97"/>
      <c r="M38" s="67"/>
    </row>
    <row r="39" spans="1:15" x14ac:dyDescent="0.25">
      <c r="K39" s="96"/>
      <c r="L39" s="97"/>
      <c r="M39" s="67"/>
    </row>
    <row r="40" spans="1:15" x14ac:dyDescent="0.25">
      <c r="K40" s="96"/>
      <c r="L40" s="97"/>
      <c r="M40" s="67"/>
    </row>
    <row r="41" spans="1:15" ht="19.5" x14ac:dyDescent="0.25">
      <c r="C41" s="68"/>
      <c r="K41" s="96"/>
      <c r="L41" s="97"/>
      <c r="M41" s="67"/>
    </row>
    <row r="42" spans="1:15" x14ac:dyDescent="0.25">
      <c r="C42" s="69"/>
      <c r="K42" s="96"/>
      <c r="L42" s="97"/>
      <c r="M42" s="67"/>
    </row>
    <row r="43" spans="1:15" x14ac:dyDescent="0.25">
      <c r="C43" s="69"/>
      <c r="K43" s="96"/>
      <c r="L43" s="97"/>
      <c r="M43" s="67"/>
    </row>
    <row r="44" spans="1:15" ht="19.5" x14ac:dyDescent="0.25">
      <c r="C44" s="68"/>
      <c r="K44" s="96"/>
      <c r="L44" s="97"/>
      <c r="M44" s="67"/>
    </row>
    <row r="45" spans="1:15" x14ac:dyDescent="0.25">
      <c r="C45" s="69"/>
      <c r="K45" s="96"/>
      <c r="L45" s="97"/>
      <c r="M45" s="67"/>
    </row>
    <row r="46" spans="1:15" x14ac:dyDescent="0.25">
      <c r="C46" s="69"/>
      <c r="K46" s="96"/>
      <c r="L46" s="97"/>
      <c r="M46" s="67"/>
    </row>
    <row r="47" spans="1:15" x14ac:dyDescent="0.25">
      <c r="C47" s="69"/>
      <c r="K47" s="96"/>
      <c r="L47" s="97"/>
      <c r="M47" s="67"/>
    </row>
    <row r="48" spans="1:15" x14ac:dyDescent="0.25">
      <c r="C48" s="69"/>
      <c r="K48" s="96"/>
      <c r="L48" s="97"/>
      <c r="M48" s="67"/>
    </row>
    <row r="49" spans="3:13" x14ac:dyDescent="0.25">
      <c r="C49" s="69"/>
      <c r="K49" s="96"/>
      <c r="L49" s="97"/>
      <c r="M49" s="67"/>
    </row>
    <row r="50" spans="3:13" x14ac:dyDescent="0.25">
      <c r="C50" s="69"/>
      <c r="K50" s="96"/>
      <c r="L50" s="97"/>
      <c r="M50" s="67"/>
    </row>
    <row r="51" spans="3:13" x14ac:dyDescent="0.25">
      <c r="C51" s="70"/>
      <c r="K51" s="96"/>
      <c r="L51" s="97"/>
      <c r="M51" s="67"/>
    </row>
    <row r="52" spans="3:13" x14ac:dyDescent="0.25">
      <c r="C52" s="71"/>
      <c r="K52" s="96"/>
      <c r="L52" s="97"/>
      <c r="M52" s="67"/>
    </row>
    <row r="53" spans="3:13" x14ac:dyDescent="0.25">
      <c r="C53" s="72"/>
      <c r="K53" s="96"/>
      <c r="L53" s="97"/>
      <c r="M53" s="67"/>
    </row>
    <row r="54" spans="3:13" x14ac:dyDescent="0.25">
      <c r="C54" s="72"/>
      <c r="K54" s="96"/>
      <c r="L54" s="97"/>
      <c r="M54" s="67"/>
    </row>
    <row r="55" spans="3:13" x14ac:dyDescent="0.25">
      <c r="K55" s="96"/>
      <c r="L55" s="97"/>
      <c r="M55" s="67"/>
    </row>
    <row r="56" spans="3:13" x14ac:dyDescent="0.25">
      <c r="K56" s="96"/>
      <c r="L56" s="97"/>
      <c r="M56" s="67"/>
    </row>
    <row r="57" spans="3:13" x14ac:dyDescent="0.25">
      <c r="K57" s="96"/>
      <c r="L57" s="97"/>
      <c r="M57" s="67"/>
    </row>
    <row r="58" spans="3:13" x14ac:dyDescent="0.25">
      <c r="K58" s="96"/>
      <c r="L58" s="97"/>
      <c r="M58" s="67"/>
    </row>
    <row r="59" spans="3:13" x14ac:dyDescent="0.25">
      <c r="K59" s="96"/>
      <c r="L59" s="97"/>
      <c r="M59" s="67"/>
    </row>
    <row r="60" spans="3:13" x14ac:dyDescent="0.25">
      <c r="K60" s="96"/>
      <c r="L60" s="97"/>
      <c r="M60" s="67"/>
    </row>
    <row r="61" spans="3:13" x14ac:dyDescent="0.25">
      <c r="K61" s="96"/>
      <c r="L61" s="97"/>
      <c r="M61" s="67"/>
    </row>
    <row r="62" spans="3:13" x14ac:dyDescent="0.25">
      <c r="K62" s="96"/>
      <c r="L62" s="97"/>
      <c r="M62" s="67"/>
    </row>
    <row r="63" spans="3:13" x14ac:dyDescent="0.25">
      <c r="K63" s="96"/>
      <c r="L63" s="97"/>
      <c r="M63" s="67"/>
    </row>
    <row r="64" spans="3:13" x14ac:dyDescent="0.25">
      <c r="K64" s="96"/>
      <c r="L64" s="97"/>
      <c r="M64" s="67"/>
    </row>
    <row r="65" spans="11:13" x14ac:dyDescent="0.25">
      <c r="K65" s="96"/>
      <c r="L65" s="97"/>
      <c r="M65" s="67"/>
    </row>
    <row r="66" spans="11:13" x14ac:dyDescent="0.25">
      <c r="K66" s="96"/>
      <c r="L66" s="97"/>
      <c r="M66" s="67"/>
    </row>
    <row r="67" spans="11:13" x14ac:dyDescent="0.25">
      <c r="K67" s="96"/>
      <c r="L67" s="97"/>
      <c r="M67" s="67"/>
    </row>
    <row r="68" spans="11:13" x14ac:dyDescent="0.25">
      <c r="K68" s="96"/>
      <c r="L68" s="97"/>
      <c r="M68" s="67"/>
    </row>
    <row r="69" spans="11:13" x14ac:dyDescent="0.25">
      <c r="K69" s="96"/>
      <c r="L69" s="97"/>
      <c r="M69" s="67"/>
    </row>
    <row r="70" spans="11:13" x14ac:dyDescent="0.25">
      <c r="K70" s="96"/>
      <c r="L70" s="97"/>
      <c r="M70" s="67"/>
    </row>
    <row r="71" spans="11:13" x14ac:dyDescent="0.25">
      <c r="K71" s="96"/>
      <c r="L71" s="97"/>
      <c r="M71" s="67"/>
    </row>
    <row r="72" spans="11:13" x14ac:dyDescent="0.25">
      <c r="K72" s="96"/>
      <c r="L72" s="97"/>
      <c r="M72" s="67"/>
    </row>
    <row r="73" spans="11:13" x14ac:dyDescent="0.25">
      <c r="K73" s="96"/>
      <c r="L73" s="97"/>
      <c r="M73" s="67"/>
    </row>
    <row r="74" spans="11:13" x14ac:dyDescent="0.25">
      <c r="K74" s="96"/>
      <c r="L74" s="97"/>
      <c r="M74" s="67"/>
    </row>
    <row r="75" spans="11:13" x14ac:dyDescent="0.25">
      <c r="K75" s="96"/>
      <c r="L75" s="97"/>
      <c r="M75" s="67"/>
    </row>
    <row r="76" spans="11:13" x14ac:dyDescent="0.25">
      <c r="K76" s="96"/>
      <c r="L76" s="97"/>
      <c r="M76" s="67"/>
    </row>
    <row r="77" spans="11:13" x14ac:dyDescent="0.25">
      <c r="K77" s="96"/>
      <c r="L77" s="97"/>
      <c r="M77" s="67"/>
    </row>
    <row r="78" spans="11:13" x14ac:dyDescent="0.25">
      <c r="K78" s="96"/>
      <c r="L78" s="97"/>
      <c r="M78" s="67"/>
    </row>
    <row r="79" spans="11:13" x14ac:dyDescent="0.25">
      <c r="K79" s="96"/>
      <c r="L79" s="97"/>
      <c r="M79" s="67"/>
    </row>
    <row r="80" spans="11:13" x14ac:dyDescent="0.25">
      <c r="K80" s="96"/>
      <c r="L80" s="97"/>
      <c r="M80" s="67"/>
    </row>
    <row r="81" spans="11:14" x14ac:dyDescent="0.25">
      <c r="K81" s="96"/>
      <c r="L81" s="97"/>
      <c r="M81" s="67"/>
      <c r="N81" s="106"/>
    </row>
    <row r="82" spans="11:14" x14ac:dyDescent="0.25">
      <c r="K82" s="96"/>
      <c r="L82" s="97"/>
      <c r="M82" s="67"/>
      <c r="N82" s="106"/>
    </row>
    <row r="83" spans="11:14" x14ac:dyDescent="0.25">
      <c r="K83" s="96"/>
      <c r="L83" s="97"/>
      <c r="M83" s="67"/>
    </row>
    <row r="84" spans="11:14" x14ac:dyDescent="0.25">
      <c r="K84" s="96"/>
      <c r="L84" s="97"/>
      <c r="M84" s="67"/>
    </row>
    <row r="85" spans="11:14" x14ac:dyDescent="0.25">
      <c r="K85" s="96"/>
      <c r="L85" s="97"/>
      <c r="M85" s="67"/>
    </row>
    <row r="86" spans="11:14" x14ac:dyDescent="0.25">
      <c r="K86" s="96"/>
      <c r="L86" s="97"/>
      <c r="M86" s="67"/>
    </row>
    <row r="87" spans="11:14" x14ac:dyDescent="0.25">
      <c r="K87" s="96"/>
      <c r="L87" s="97"/>
      <c r="M87" s="67"/>
    </row>
    <row r="88" spans="11:14" x14ac:dyDescent="0.25">
      <c r="K88" s="96"/>
      <c r="L88" s="97"/>
      <c r="M88" s="67"/>
    </row>
    <row r="89" spans="11:14" x14ac:dyDescent="0.25">
      <c r="K89" s="96"/>
      <c r="L89" s="97"/>
      <c r="M89" s="67"/>
    </row>
    <row r="90" spans="11:14" x14ac:dyDescent="0.25">
      <c r="K90" s="96"/>
      <c r="L90" s="97"/>
      <c r="M90" s="67"/>
    </row>
    <row r="91" spans="11:14" x14ac:dyDescent="0.25">
      <c r="K91" s="96"/>
      <c r="L91" s="97"/>
      <c r="M91" s="67"/>
    </row>
    <row r="92" spans="11:14" x14ac:dyDescent="0.25">
      <c r="K92" s="96"/>
      <c r="L92" s="97"/>
      <c r="M92" s="67"/>
    </row>
    <row r="93" spans="11:14" x14ac:dyDescent="0.25">
      <c r="K93" s="96"/>
      <c r="L93" s="97"/>
      <c r="M93" s="67"/>
    </row>
    <row r="94" spans="11:14" x14ac:dyDescent="0.25">
      <c r="K94" s="96"/>
      <c r="L94" s="97"/>
      <c r="M94" s="67"/>
    </row>
    <row r="95" spans="11:14" x14ac:dyDescent="0.25">
      <c r="K95" s="96"/>
      <c r="L95" s="97"/>
      <c r="M95" s="67"/>
    </row>
    <row r="96" spans="11:14" x14ac:dyDescent="0.25">
      <c r="K96" s="96"/>
      <c r="L96" s="97"/>
      <c r="M96" s="67"/>
    </row>
    <row r="97" spans="3:13" x14ac:dyDescent="0.25">
      <c r="K97" s="96"/>
      <c r="L97" s="97"/>
      <c r="M97" s="67"/>
    </row>
    <row r="98" spans="3:13" x14ac:dyDescent="0.25">
      <c r="K98" s="96"/>
      <c r="L98" s="97"/>
      <c r="M98" s="67"/>
    </row>
    <row r="99" spans="3:13" x14ac:dyDescent="0.25">
      <c r="K99" s="96"/>
      <c r="L99" s="97"/>
      <c r="M99" s="67"/>
    </row>
    <row r="100" spans="3:13" x14ac:dyDescent="0.25">
      <c r="K100" s="96"/>
      <c r="L100" s="97"/>
      <c r="M100" s="67"/>
    </row>
    <row r="101" spans="3:13" x14ac:dyDescent="0.25">
      <c r="K101" s="96"/>
      <c r="L101" s="97"/>
      <c r="M101" s="67"/>
    </row>
    <row r="102" spans="3:13" x14ac:dyDescent="0.25">
      <c r="K102" s="96"/>
      <c r="L102" s="97"/>
      <c r="M102" s="67"/>
    </row>
    <row r="103" spans="3:13" x14ac:dyDescent="0.25">
      <c r="K103" s="96"/>
      <c r="L103" s="97"/>
      <c r="M103" s="67"/>
    </row>
    <row r="104" spans="3:13" x14ac:dyDescent="0.25">
      <c r="K104" s="96"/>
      <c r="L104" s="97"/>
      <c r="M104" s="67"/>
    </row>
    <row r="105" spans="3:13" x14ac:dyDescent="0.25">
      <c r="K105" s="96"/>
      <c r="L105" s="97"/>
      <c r="M105" s="67"/>
    </row>
    <row r="106" spans="3:13" x14ac:dyDescent="0.25">
      <c r="K106" s="96"/>
      <c r="L106" s="97"/>
      <c r="M106" s="67"/>
    </row>
    <row r="107" spans="3:13" x14ac:dyDescent="0.25">
      <c r="K107" s="96"/>
      <c r="L107" s="97"/>
      <c r="M107" s="67"/>
    </row>
    <row r="108" spans="3:13" x14ac:dyDescent="0.25">
      <c r="K108" s="96"/>
      <c r="L108" s="97"/>
      <c r="M108" s="67"/>
    </row>
    <row r="109" spans="3:13" x14ac:dyDescent="0.25">
      <c r="C109" s="17"/>
      <c r="D109" s="66"/>
      <c r="E109" s="66"/>
      <c r="F109" s="66"/>
      <c r="G109" s="66"/>
      <c r="H109" s="66"/>
      <c r="I109" s="21"/>
      <c r="J109" s="21"/>
      <c r="K109" s="98"/>
      <c r="L109" s="102"/>
      <c r="M109" s="73"/>
    </row>
    <row r="110" spans="3:13" x14ac:dyDescent="0.25">
      <c r="C110" s="17"/>
      <c r="D110" s="66"/>
      <c r="E110" s="66"/>
      <c r="F110" s="66"/>
      <c r="G110" s="66"/>
      <c r="H110" s="66"/>
      <c r="I110" s="21"/>
      <c r="J110" s="21"/>
      <c r="K110" s="98"/>
      <c r="L110" s="103"/>
    </row>
    <row r="111" spans="3:13" x14ac:dyDescent="0.25">
      <c r="C111" s="17"/>
      <c r="D111" s="66"/>
      <c r="E111" s="66"/>
      <c r="F111" s="66"/>
      <c r="G111" s="66"/>
      <c r="H111" s="66"/>
      <c r="I111" s="21"/>
      <c r="J111" s="21"/>
      <c r="K111" s="98"/>
      <c r="L111" s="102"/>
      <c r="M111" s="73"/>
    </row>
    <row r="112" spans="3:13" x14ac:dyDescent="0.25">
      <c r="L112" s="104"/>
      <c r="M112" s="104"/>
    </row>
    <row r="113" spans="3:13" x14ac:dyDescent="0.25">
      <c r="C113" s="74"/>
      <c r="D113" s="75"/>
      <c r="E113" s="75"/>
      <c r="F113" s="75"/>
      <c r="G113" s="75"/>
      <c r="H113" s="75"/>
      <c r="I113" s="105"/>
      <c r="J113" s="105"/>
    </row>
    <row r="114" spans="3:13" x14ac:dyDescent="0.25">
      <c r="K114" s="106"/>
      <c r="L114" s="107"/>
      <c r="M114" s="77"/>
    </row>
    <row r="115" spans="3:13" x14ac:dyDescent="0.25">
      <c r="C115" s="78"/>
      <c r="D115" s="79"/>
      <c r="E115" s="79"/>
      <c r="F115" s="79"/>
      <c r="G115" s="79"/>
      <c r="H115" s="79"/>
      <c r="I115" s="108"/>
      <c r="J115" s="108"/>
      <c r="K115" s="106"/>
      <c r="L115" s="109"/>
      <c r="M115" s="80"/>
    </row>
    <row r="116" spans="3:13" x14ac:dyDescent="0.25">
      <c r="C116" s="81"/>
      <c r="D116" s="82"/>
      <c r="E116" s="82"/>
      <c r="F116" s="82"/>
      <c r="G116" s="82"/>
      <c r="H116" s="82"/>
      <c r="K116" s="98"/>
      <c r="L116" s="110"/>
      <c r="M116" s="110"/>
    </row>
    <row r="117" spans="3:13" x14ac:dyDescent="0.25">
      <c r="C117" s="83"/>
      <c r="D117" s="84"/>
      <c r="E117" s="84"/>
      <c r="F117" s="84"/>
      <c r="G117" s="84"/>
      <c r="H117" s="84"/>
      <c r="K117" s="98"/>
      <c r="L117" s="111"/>
    </row>
    <row r="118" spans="3:13" x14ac:dyDescent="0.25">
      <c r="C118" s="83"/>
      <c r="D118" s="84"/>
      <c r="E118" s="84"/>
      <c r="F118" s="84"/>
      <c r="G118" s="84"/>
      <c r="H118" s="84"/>
      <c r="K118" s="98"/>
      <c r="M118" s="85"/>
    </row>
    <row r="119" spans="3:13" x14ac:dyDescent="0.25">
      <c r="C119" s="83"/>
      <c r="D119" s="84"/>
      <c r="E119" s="84"/>
      <c r="F119" s="84"/>
      <c r="G119" s="84"/>
      <c r="H119" s="84"/>
      <c r="K119" s="98"/>
    </row>
    <row r="120" spans="3:13" x14ac:dyDescent="0.25">
      <c r="C120" s="83"/>
      <c r="D120" s="84"/>
      <c r="E120" s="84"/>
      <c r="F120" s="84"/>
      <c r="G120" s="84"/>
      <c r="H120" s="84"/>
      <c r="K120" s="98"/>
    </row>
    <row r="121" spans="3:13" x14ac:dyDescent="0.25">
      <c r="C121" s="83"/>
      <c r="D121" s="84"/>
      <c r="E121" s="84"/>
      <c r="F121" s="84"/>
      <c r="G121" s="84"/>
      <c r="H121" s="84"/>
      <c r="K121" s="98"/>
    </row>
    <row r="122" spans="3:13" x14ac:dyDescent="0.25">
      <c r="C122" s="83"/>
      <c r="D122" s="84"/>
      <c r="E122" s="84"/>
      <c r="F122" s="84"/>
      <c r="G122" s="84"/>
      <c r="H122" s="84"/>
      <c r="K122" s="98"/>
    </row>
    <row r="123" spans="3:13" x14ac:dyDescent="0.25">
      <c r="C123" s="83"/>
      <c r="D123" s="84"/>
      <c r="E123" s="84"/>
      <c r="F123" s="84"/>
      <c r="G123" s="84"/>
      <c r="H123" s="84"/>
      <c r="K123" s="98"/>
    </row>
    <row r="124" spans="3:13" x14ac:dyDescent="0.25">
      <c r="C124" s="83"/>
      <c r="D124" s="84"/>
      <c r="E124" s="84"/>
      <c r="F124" s="84"/>
      <c r="G124" s="84"/>
      <c r="H124" s="84"/>
      <c r="K124" s="98"/>
    </row>
    <row r="125" spans="3:13" x14ac:dyDescent="0.25">
      <c r="C125" s="83"/>
      <c r="D125" s="84"/>
      <c r="E125" s="84"/>
      <c r="F125" s="84"/>
      <c r="G125" s="84"/>
      <c r="H125" s="84"/>
      <c r="K125" s="98"/>
    </row>
    <row r="126" spans="3:13" x14ac:dyDescent="0.25">
      <c r="C126" s="83"/>
      <c r="D126" s="84"/>
      <c r="E126" s="84"/>
      <c r="F126" s="84"/>
      <c r="G126" s="84"/>
      <c r="H126" s="84"/>
      <c r="K126" s="98"/>
    </row>
    <row r="127" spans="3:13" x14ac:dyDescent="0.25">
      <c r="C127" s="83"/>
      <c r="D127" s="84"/>
      <c r="E127" s="84"/>
      <c r="F127" s="84"/>
      <c r="G127" s="84"/>
      <c r="H127" s="84"/>
      <c r="K127" s="98"/>
    </row>
    <row r="128" spans="3:13" x14ac:dyDescent="0.25">
      <c r="C128" s="83"/>
      <c r="D128" s="84"/>
      <c r="E128" s="84"/>
      <c r="F128" s="84"/>
      <c r="G128" s="84"/>
      <c r="H128" s="84"/>
      <c r="K128" s="98"/>
    </row>
    <row r="129" spans="3:11" x14ac:dyDescent="0.25">
      <c r="C129" s="76"/>
      <c r="D129" s="86"/>
      <c r="E129" s="86"/>
      <c r="F129" s="86"/>
      <c r="G129" s="86"/>
      <c r="H129" s="86"/>
      <c r="I129" s="21"/>
      <c r="J129" s="21"/>
      <c r="K129" s="98"/>
    </row>
    <row r="130" spans="3:11" x14ac:dyDescent="0.25">
      <c r="C130" s="76"/>
      <c r="D130" s="86"/>
      <c r="E130" s="86"/>
      <c r="F130" s="86"/>
      <c r="G130" s="86"/>
      <c r="H130" s="86"/>
      <c r="I130" s="21"/>
      <c r="J130" s="21"/>
      <c r="K130" s="98"/>
    </row>
    <row r="131" spans="3:11" x14ac:dyDescent="0.25">
      <c r="C131" s="76"/>
      <c r="D131" s="86"/>
      <c r="E131" s="86"/>
      <c r="F131" s="86"/>
      <c r="G131" s="86"/>
      <c r="H131" s="86"/>
      <c r="I131" s="21"/>
      <c r="J131" s="21"/>
      <c r="K131" s="98"/>
    </row>
    <row r="132" spans="3:11" x14ac:dyDescent="0.25">
      <c r="C132" s="76"/>
      <c r="D132" s="86"/>
      <c r="E132" s="86"/>
      <c r="F132" s="86"/>
      <c r="G132" s="86"/>
      <c r="H132" s="86"/>
      <c r="I132" s="21"/>
      <c r="J132" s="21"/>
      <c r="K132" s="98"/>
    </row>
    <row r="133" spans="3:11" x14ac:dyDescent="0.25">
      <c r="C133" s="76"/>
      <c r="D133" s="86"/>
      <c r="E133" s="86"/>
      <c r="F133" s="86"/>
      <c r="G133" s="86"/>
      <c r="H133" s="86"/>
      <c r="I133" s="21"/>
      <c r="J133" s="21"/>
      <c r="K133" s="98"/>
    </row>
    <row r="134" spans="3:11" x14ac:dyDescent="0.25">
      <c r="C134" s="76"/>
      <c r="D134" s="86"/>
      <c r="E134" s="86"/>
      <c r="F134" s="86"/>
      <c r="G134" s="86"/>
      <c r="H134" s="86"/>
      <c r="I134" s="21"/>
      <c r="J134" s="21"/>
      <c r="K134" s="98"/>
    </row>
    <row r="135" spans="3:11" x14ac:dyDescent="0.25">
      <c r="C135" s="76"/>
      <c r="D135" s="86"/>
      <c r="E135" s="86"/>
      <c r="F135" s="86"/>
      <c r="G135" s="86"/>
      <c r="H135" s="86"/>
      <c r="I135" s="21"/>
      <c r="J135" s="21"/>
      <c r="K135" s="98"/>
    </row>
    <row r="136" spans="3:11" x14ac:dyDescent="0.25">
      <c r="C136" s="76"/>
      <c r="D136" s="86"/>
      <c r="E136" s="86"/>
      <c r="F136" s="86"/>
      <c r="G136" s="86"/>
      <c r="H136" s="86"/>
      <c r="I136" s="21"/>
      <c r="J136" s="21"/>
      <c r="K136" s="98"/>
    </row>
    <row r="137" spans="3:11" x14ac:dyDescent="0.25">
      <c r="C137" s="76"/>
      <c r="D137" s="86"/>
      <c r="E137" s="86"/>
      <c r="F137" s="86"/>
      <c r="G137" s="86"/>
      <c r="H137" s="86"/>
      <c r="I137" s="21"/>
      <c r="J137" s="21"/>
      <c r="K137" s="98"/>
    </row>
    <row r="138" spans="3:11" x14ac:dyDescent="0.25">
      <c r="C138" s="83"/>
      <c r="D138" s="84"/>
      <c r="E138" s="84"/>
      <c r="F138" s="84"/>
      <c r="G138" s="84"/>
      <c r="H138" s="84"/>
      <c r="K138" s="98"/>
    </row>
    <row r="139" spans="3:11" x14ac:dyDescent="0.25">
      <c r="C139" s="83"/>
      <c r="D139" s="84"/>
      <c r="E139" s="84"/>
      <c r="F139" s="84"/>
      <c r="G139" s="84"/>
      <c r="H139" s="84"/>
      <c r="K139" s="98"/>
    </row>
    <row r="140" spans="3:11" x14ac:dyDescent="0.25">
      <c r="C140" s="83"/>
      <c r="D140" s="84"/>
      <c r="E140" s="84"/>
      <c r="F140" s="84"/>
      <c r="G140" s="84"/>
      <c r="H140" s="84"/>
      <c r="K140" s="98"/>
    </row>
    <row r="141" spans="3:11" x14ac:dyDescent="0.25">
      <c r="C141" s="83"/>
      <c r="D141" s="84"/>
      <c r="E141" s="84"/>
      <c r="F141" s="84"/>
      <c r="G141" s="84"/>
      <c r="H141" s="84"/>
      <c r="K141" s="98"/>
    </row>
    <row r="142" spans="3:11" x14ac:dyDescent="0.25">
      <c r="C142" s="83"/>
      <c r="D142" s="84"/>
      <c r="E142" s="84"/>
      <c r="F142" s="84"/>
      <c r="G142" s="84"/>
      <c r="H142" s="84"/>
      <c r="K142" s="98"/>
    </row>
    <row r="143" spans="3:11" x14ac:dyDescent="0.25">
      <c r="C143" s="83"/>
      <c r="D143" s="84"/>
      <c r="E143" s="84"/>
      <c r="F143" s="84"/>
      <c r="G143" s="84"/>
      <c r="H143" s="84"/>
      <c r="K143" s="98"/>
    </row>
    <row r="144" spans="3:11" x14ac:dyDescent="0.25">
      <c r="C144" s="83"/>
      <c r="D144" s="84"/>
      <c r="E144" s="84"/>
      <c r="F144" s="84"/>
      <c r="G144" s="84"/>
      <c r="H144" s="84"/>
      <c r="K144" s="98"/>
    </row>
    <row r="145" spans="3:11" x14ac:dyDescent="0.25">
      <c r="C145" s="83"/>
      <c r="D145" s="84"/>
      <c r="E145" s="84"/>
      <c r="F145" s="84"/>
      <c r="G145" s="84"/>
      <c r="H145" s="84"/>
      <c r="K145" s="98"/>
    </row>
    <row r="146" spans="3:11" x14ac:dyDescent="0.25">
      <c r="C146" s="83"/>
      <c r="D146" s="84"/>
      <c r="E146" s="84"/>
      <c r="F146" s="84"/>
      <c r="G146" s="84"/>
      <c r="H146" s="84"/>
      <c r="K146" s="98"/>
    </row>
    <row r="147" spans="3:11" x14ac:dyDescent="0.25">
      <c r="C147" s="83"/>
      <c r="D147" s="84"/>
      <c r="E147" s="84"/>
      <c r="F147" s="84"/>
      <c r="G147" s="84"/>
      <c r="H147" s="84"/>
      <c r="K147" s="98"/>
    </row>
    <row r="148" spans="3:11" x14ac:dyDescent="0.25">
      <c r="C148" s="76"/>
      <c r="D148" s="86"/>
      <c r="E148" s="86"/>
      <c r="F148" s="86"/>
      <c r="G148" s="86"/>
      <c r="H148" s="86"/>
      <c r="I148" s="21"/>
      <c r="J148" s="21"/>
      <c r="K148" s="98"/>
    </row>
    <row r="149" spans="3:11" x14ac:dyDescent="0.25">
      <c r="C149" s="76"/>
      <c r="D149" s="86"/>
      <c r="E149" s="86"/>
      <c r="F149" s="86"/>
      <c r="G149" s="86"/>
      <c r="H149" s="86"/>
      <c r="I149" s="21"/>
      <c r="J149" s="21"/>
      <c r="K149" s="98"/>
    </row>
    <row r="150" spans="3:11" x14ac:dyDescent="0.25">
      <c r="C150" s="83"/>
      <c r="D150" s="84"/>
      <c r="E150" s="84"/>
      <c r="F150" s="84"/>
      <c r="G150" s="84"/>
      <c r="H150" s="84"/>
      <c r="K150" s="98"/>
    </row>
    <row r="151" spans="3:11" x14ac:dyDescent="0.25">
      <c r="C151" s="83"/>
      <c r="D151" s="84"/>
      <c r="E151" s="84"/>
      <c r="F151" s="84"/>
      <c r="G151" s="84"/>
      <c r="H151" s="84"/>
      <c r="K151" s="98"/>
    </row>
    <row r="152" spans="3:11" x14ac:dyDescent="0.25">
      <c r="C152" s="83"/>
      <c r="D152" s="84"/>
      <c r="E152" s="84"/>
      <c r="F152" s="84"/>
      <c r="G152" s="84"/>
      <c r="H152" s="84"/>
      <c r="K152" s="98"/>
    </row>
    <row r="153" spans="3:11" x14ac:dyDescent="0.25">
      <c r="C153" s="83"/>
      <c r="D153" s="84"/>
      <c r="E153" s="84"/>
      <c r="F153" s="84"/>
      <c r="G153" s="84"/>
      <c r="H153" s="84"/>
      <c r="K153" s="98"/>
    </row>
    <row r="154" spans="3:11" x14ac:dyDescent="0.25">
      <c r="C154" s="83"/>
      <c r="D154" s="84"/>
      <c r="E154" s="84"/>
      <c r="F154" s="84"/>
      <c r="G154" s="84"/>
      <c r="H154" s="84"/>
      <c r="K154" s="98"/>
    </row>
    <row r="155" spans="3:11" x14ac:dyDescent="0.25">
      <c r="C155" s="83"/>
      <c r="D155" s="84"/>
      <c r="E155" s="84"/>
      <c r="F155" s="84"/>
      <c r="G155" s="84"/>
      <c r="H155" s="84"/>
      <c r="K155" s="98"/>
    </row>
    <row r="156" spans="3:11" x14ac:dyDescent="0.25">
      <c r="C156" s="83"/>
      <c r="D156" s="84"/>
      <c r="E156" s="84"/>
      <c r="F156" s="84"/>
      <c r="G156" s="84"/>
      <c r="H156" s="84"/>
      <c r="K156" s="98"/>
    </row>
    <row r="157" spans="3:11" x14ac:dyDescent="0.25">
      <c r="C157" s="76"/>
      <c r="D157" s="86"/>
      <c r="E157" s="86"/>
      <c r="F157" s="86"/>
      <c r="G157" s="86"/>
      <c r="H157" s="86"/>
      <c r="I157" s="21"/>
      <c r="J157" s="21"/>
      <c r="K157" s="98"/>
    </row>
    <row r="158" spans="3:11" x14ac:dyDescent="0.25">
      <c r="C158" s="76"/>
      <c r="D158" s="86"/>
      <c r="E158" s="86"/>
      <c r="F158" s="86"/>
      <c r="G158" s="86"/>
      <c r="H158" s="86"/>
      <c r="I158" s="21"/>
      <c r="J158" s="21"/>
      <c r="K158" s="98"/>
    </row>
    <row r="159" spans="3:11" x14ac:dyDescent="0.25">
      <c r="C159" s="83"/>
      <c r="D159" s="84"/>
      <c r="E159" s="84"/>
      <c r="F159" s="84"/>
      <c r="G159" s="84"/>
      <c r="H159" s="84"/>
      <c r="K159" s="98"/>
    </row>
    <row r="160" spans="3:11" x14ac:dyDescent="0.25">
      <c r="C160" s="83"/>
      <c r="D160" s="84"/>
      <c r="E160" s="84"/>
      <c r="F160" s="84"/>
      <c r="G160" s="84"/>
      <c r="H160" s="84"/>
      <c r="K160" s="98"/>
    </row>
    <row r="161" spans="3:11" x14ac:dyDescent="0.25">
      <c r="C161" s="83"/>
      <c r="D161" s="84"/>
      <c r="E161" s="84"/>
      <c r="F161" s="84"/>
      <c r="G161" s="84"/>
      <c r="H161" s="84"/>
      <c r="K161" s="98"/>
    </row>
    <row r="162" spans="3:11" x14ac:dyDescent="0.25">
      <c r="C162" s="83"/>
      <c r="D162" s="84"/>
      <c r="E162" s="84"/>
      <c r="F162" s="84"/>
      <c r="G162" s="84"/>
      <c r="H162" s="84"/>
      <c r="K162" s="98"/>
    </row>
    <row r="163" spans="3:11" x14ac:dyDescent="0.25">
      <c r="C163" s="83"/>
      <c r="D163" s="84"/>
      <c r="E163" s="84"/>
      <c r="F163" s="84"/>
      <c r="G163" s="84"/>
      <c r="H163" s="84"/>
      <c r="K163" s="98"/>
    </row>
    <row r="164" spans="3:11" x14ac:dyDescent="0.25">
      <c r="C164" s="83"/>
      <c r="D164" s="84"/>
      <c r="E164" s="84"/>
      <c r="F164" s="84"/>
      <c r="G164" s="84"/>
      <c r="H164" s="84"/>
      <c r="K164" s="98"/>
    </row>
    <row r="165" spans="3:11" x14ac:dyDescent="0.25">
      <c r="C165" s="83"/>
      <c r="D165" s="84"/>
      <c r="E165" s="84"/>
      <c r="F165" s="84"/>
      <c r="G165" s="84"/>
      <c r="H165" s="84"/>
      <c r="K165" s="98"/>
    </row>
    <row r="166" spans="3:11" x14ac:dyDescent="0.25">
      <c r="C166" s="83"/>
      <c r="D166" s="84"/>
      <c r="E166" s="84"/>
      <c r="F166" s="84"/>
      <c r="G166" s="84"/>
      <c r="H166" s="84"/>
      <c r="K166" s="98"/>
    </row>
    <row r="167" spans="3:11" x14ac:dyDescent="0.25">
      <c r="C167" s="76"/>
      <c r="D167" s="86"/>
      <c r="E167" s="86"/>
      <c r="F167" s="86"/>
      <c r="G167" s="86"/>
      <c r="H167" s="86"/>
      <c r="I167" s="21"/>
      <c r="J167" s="21"/>
      <c r="K167" s="98"/>
    </row>
    <row r="168" spans="3:11" x14ac:dyDescent="0.25">
      <c r="C168" s="76"/>
      <c r="D168" s="86"/>
      <c r="E168" s="86"/>
      <c r="F168" s="86"/>
      <c r="G168" s="86"/>
      <c r="H168" s="86"/>
      <c r="I168" s="21"/>
      <c r="J168" s="21"/>
      <c r="K168" s="98"/>
    </row>
    <row r="169" spans="3:11" x14ac:dyDescent="0.25">
      <c r="C169" s="83"/>
      <c r="D169" s="84"/>
      <c r="E169" s="84"/>
      <c r="F169" s="84"/>
      <c r="G169" s="84"/>
      <c r="H169" s="84"/>
      <c r="K169" s="98"/>
    </row>
    <row r="170" spans="3:11" x14ac:dyDescent="0.25">
      <c r="C170" s="83"/>
      <c r="D170" s="84"/>
      <c r="E170" s="84"/>
      <c r="F170" s="84"/>
      <c r="G170" s="84"/>
      <c r="H170" s="84"/>
      <c r="K170" s="98"/>
    </row>
    <row r="171" spans="3:11" x14ac:dyDescent="0.25">
      <c r="C171" s="83"/>
      <c r="D171" s="84"/>
      <c r="E171" s="84"/>
      <c r="F171" s="84"/>
      <c r="G171" s="84"/>
      <c r="H171" s="84"/>
      <c r="K171" s="98"/>
    </row>
    <row r="172" spans="3:11" x14ac:dyDescent="0.25">
      <c r="C172" s="83"/>
      <c r="D172" s="84"/>
      <c r="E172" s="84"/>
      <c r="F172" s="84"/>
      <c r="G172" s="84"/>
      <c r="H172" s="84"/>
      <c r="K172" s="98"/>
    </row>
    <row r="173" spans="3:11" x14ac:dyDescent="0.25">
      <c r="C173" s="83"/>
      <c r="D173" s="84"/>
      <c r="E173" s="84"/>
      <c r="F173" s="84"/>
      <c r="G173" s="84"/>
      <c r="H173" s="84"/>
      <c r="K173" s="98"/>
    </row>
    <row r="174" spans="3:11" x14ac:dyDescent="0.25">
      <c r="C174" s="83"/>
      <c r="D174" s="84"/>
      <c r="E174" s="84"/>
      <c r="F174" s="84"/>
      <c r="G174" s="84"/>
      <c r="H174" s="84"/>
      <c r="K174" s="98"/>
    </row>
    <row r="175" spans="3:11" x14ac:dyDescent="0.25">
      <c r="C175" s="83"/>
      <c r="D175" s="84"/>
      <c r="E175" s="84"/>
      <c r="F175" s="84"/>
      <c r="G175" s="84"/>
      <c r="H175" s="84"/>
      <c r="K175" s="98"/>
    </row>
    <row r="176" spans="3:11" x14ac:dyDescent="0.25">
      <c r="C176" s="83"/>
      <c r="D176" s="84"/>
      <c r="E176" s="84"/>
      <c r="F176" s="84"/>
      <c r="G176" s="84"/>
      <c r="H176" s="84"/>
      <c r="K176" s="98"/>
    </row>
    <row r="177" spans="3:11" x14ac:dyDescent="0.25">
      <c r="C177" s="83"/>
      <c r="D177" s="84"/>
      <c r="E177" s="84"/>
      <c r="F177" s="84"/>
      <c r="G177" s="84"/>
      <c r="H177" s="84"/>
      <c r="K177" s="98"/>
    </row>
    <row r="178" spans="3:11" x14ac:dyDescent="0.25">
      <c r="C178" s="76"/>
      <c r="D178" s="86"/>
      <c r="E178" s="86"/>
      <c r="F178" s="86"/>
      <c r="G178" s="86"/>
      <c r="H178" s="86"/>
      <c r="I178" s="21"/>
      <c r="J178" s="21"/>
      <c r="K178" s="98"/>
    </row>
    <row r="179" spans="3:11" x14ac:dyDescent="0.25">
      <c r="C179" s="83"/>
      <c r="D179" s="84"/>
      <c r="E179" s="84"/>
      <c r="F179" s="84"/>
      <c r="G179" s="84"/>
      <c r="H179" s="84"/>
      <c r="K179" s="98"/>
    </row>
    <row r="180" spans="3:11" x14ac:dyDescent="0.25">
      <c r="C180" s="83"/>
      <c r="D180" s="84"/>
      <c r="E180" s="84"/>
      <c r="F180" s="84"/>
      <c r="G180" s="84"/>
      <c r="H180" s="84"/>
      <c r="K180" s="98"/>
    </row>
    <row r="181" spans="3:11" x14ac:dyDescent="0.25">
      <c r="C181" s="83"/>
      <c r="D181" s="84"/>
      <c r="E181" s="84"/>
      <c r="F181" s="84"/>
      <c r="G181" s="84"/>
      <c r="H181" s="84"/>
      <c r="K181" s="98"/>
    </row>
    <row r="182" spans="3:11" x14ac:dyDescent="0.25">
      <c r="C182" s="83"/>
      <c r="D182" s="84"/>
      <c r="E182" s="84"/>
      <c r="F182" s="84"/>
      <c r="G182" s="84"/>
      <c r="H182" s="84"/>
      <c r="K182" s="98"/>
    </row>
    <row r="183" spans="3:11" x14ac:dyDescent="0.25">
      <c r="C183" s="83"/>
      <c r="D183" s="84"/>
      <c r="E183" s="84"/>
      <c r="F183" s="84"/>
      <c r="G183" s="84"/>
      <c r="H183" s="84"/>
      <c r="K183" s="98"/>
    </row>
    <row r="184" spans="3:11" x14ac:dyDescent="0.25">
      <c r="C184" s="83"/>
      <c r="D184" s="84"/>
      <c r="E184" s="84"/>
      <c r="F184" s="84"/>
      <c r="G184" s="84"/>
      <c r="H184" s="84"/>
      <c r="K184" s="98"/>
    </row>
    <row r="185" spans="3:11" x14ac:dyDescent="0.25">
      <c r="C185" s="83"/>
      <c r="D185" s="84"/>
      <c r="E185" s="84"/>
      <c r="F185" s="84"/>
      <c r="G185" s="84"/>
      <c r="H185" s="84"/>
      <c r="K185" s="98"/>
    </row>
    <row r="186" spans="3:11" x14ac:dyDescent="0.25">
      <c r="C186" s="83"/>
      <c r="D186" s="84"/>
      <c r="E186" s="84"/>
      <c r="F186" s="84"/>
      <c r="G186" s="84"/>
      <c r="H186" s="84"/>
      <c r="K186" s="98"/>
    </row>
    <row r="187" spans="3:11" x14ac:dyDescent="0.25">
      <c r="C187" s="83"/>
      <c r="D187" s="84"/>
      <c r="E187" s="84"/>
      <c r="F187" s="84"/>
      <c r="G187" s="84"/>
      <c r="H187" s="84"/>
      <c r="K187" s="98"/>
    </row>
    <row r="188" spans="3:11" x14ac:dyDescent="0.25">
      <c r="C188" s="83"/>
      <c r="D188" s="84"/>
      <c r="E188" s="84"/>
      <c r="F188" s="84"/>
      <c r="G188" s="84"/>
      <c r="H188" s="84"/>
      <c r="K188" s="98"/>
    </row>
    <row r="189" spans="3:11" x14ac:dyDescent="0.25">
      <c r="C189" s="83"/>
      <c r="D189" s="84"/>
      <c r="E189" s="84"/>
      <c r="F189" s="84"/>
      <c r="G189" s="84"/>
      <c r="H189" s="84"/>
      <c r="K189" s="98"/>
    </row>
    <row r="190" spans="3:11" x14ac:dyDescent="0.25">
      <c r="C190" s="83"/>
      <c r="D190" s="84"/>
      <c r="E190" s="84"/>
      <c r="F190" s="84"/>
      <c r="G190" s="84"/>
      <c r="H190" s="84"/>
      <c r="K190" s="98"/>
    </row>
    <row r="191" spans="3:11" x14ac:dyDescent="0.25">
      <c r="C191" s="83"/>
      <c r="D191" s="84"/>
      <c r="E191" s="84"/>
      <c r="F191" s="84"/>
      <c r="G191" s="84"/>
      <c r="H191" s="84"/>
      <c r="K191" s="98"/>
    </row>
    <row r="192" spans="3:11" x14ac:dyDescent="0.25">
      <c r="C192" s="76"/>
      <c r="D192" s="86"/>
      <c r="E192" s="86"/>
      <c r="F192" s="86"/>
      <c r="G192" s="86"/>
      <c r="H192" s="86"/>
      <c r="I192" s="21"/>
      <c r="J192" s="21"/>
      <c r="K192" s="98"/>
    </row>
    <row r="193" spans="3:11" x14ac:dyDescent="0.25">
      <c r="C193" s="76"/>
      <c r="D193" s="86"/>
      <c r="E193" s="86"/>
      <c r="F193" s="86"/>
      <c r="G193" s="86"/>
      <c r="H193" s="86"/>
      <c r="I193" s="21"/>
      <c r="J193" s="21"/>
      <c r="K193" s="98"/>
    </row>
    <row r="194" spans="3:11" x14ac:dyDescent="0.25">
      <c r="C194" s="83"/>
      <c r="D194" s="84"/>
      <c r="E194" s="84"/>
      <c r="F194" s="84"/>
      <c r="G194" s="84"/>
      <c r="H194" s="84"/>
      <c r="K194" s="98"/>
    </row>
    <row r="195" spans="3:11" x14ac:dyDescent="0.25">
      <c r="C195" s="83"/>
      <c r="D195" s="84"/>
      <c r="E195" s="84"/>
      <c r="F195" s="84"/>
      <c r="G195" s="84"/>
      <c r="H195" s="84"/>
      <c r="K195" s="98"/>
    </row>
    <row r="196" spans="3:11" x14ac:dyDescent="0.25">
      <c r="C196" s="83"/>
      <c r="D196" s="84"/>
      <c r="E196" s="84"/>
      <c r="F196" s="84"/>
      <c r="G196" s="84"/>
      <c r="H196" s="84"/>
      <c r="K196" s="98"/>
    </row>
    <row r="197" spans="3:11" x14ac:dyDescent="0.25">
      <c r="C197" s="83"/>
      <c r="D197" s="84"/>
      <c r="E197" s="84"/>
      <c r="F197" s="84"/>
      <c r="G197" s="84"/>
      <c r="H197" s="84"/>
      <c r="K197" s="98"/>
    </row>
    <row r="198" spans="3:11" x14ac:dyDescent="0.25">
      <c r="C198" s="83"/>
      <c r="D198" s="84"/>
      <c r="E198" s="84"/>
      <c r="F198" s="84"/>
      <c r="G198" s="84"/>
      <c r="H198" s="84"/>
      <c r="K198" s="98"/>
    </row>
    <row r="199" spans="3:11" x14ac:dyDescent="0.25">
      <c r="C199" s="83"/>
      <c r="D199" s="84"/>
      <c r="E199" s="84"/>
      <c r="F199" s="84"/>
      <c r="G199" s="84"/>
      <c r="H199" s="84"/>
      <c r="K199" s="98"/>
    </row>
    <row r="200" spans="3:11" x14ac:dyDescent="0.25">
      <c r="C200" s="83"/>
      <c r="D200" s="84"/>
      <c r="E200" s="84"/>
      <c r="F200" s="84"/>
      <c r="G200" s="84"/>
      <c r="H200" s="84"/>
      <c r="K200" s="98"/>
    </row>
    <row r="201" spans="3:11" x14ac:dyDescent="0.25">
      <c r="C201" s="83"/>
      <c r="D201" s="84"/>
      <c r="E201" s="84"/>
      <c r="F201" s="84"/>
      <c r="G201" s="84"/>
      <c r="H201" s="84"/>
      <c r="K201" s="98"/>
    </row>
    <row r="202" spans="3:11" x14ac:dyDescent="0.25">
      <c r="C202" s="83"/>
      <c r="D202" s="84"/>
      <c r="E202" s="84"/>
      <c r="F202" s="84"/>
      <c r="G202" s="84"/>
      <c r="H202" s="84"/>
      <c r="K202" s="98"/>
    </row>
    <row r="203" spans="3:11" x14ac:dyDescent="0.25">
      <c r="C203" s="83"/>
      <c r="D203" s="84"/>
      <c r="E203" s="84"/>
      <c r="F203" s="84"/>
      <c r="G203" s="84"/>
      <c r="H203" s="84"/>
      <c r="K203" s="98"/>
    </row>
    <row r="204" spans="3:11" x14ac:dyDescent="0.25">
      <c r="C204" s="83"/>
      <c r="D204" s="84"/>
      <c r="E204" s="84"/>
      <c r="F204" s="84"/>
      <c r="G204" s="84"/>
      <c r="H204" s="84"/>
      <c r="K204" s="98"/>
    </row>
    <row r="205" spans="3:11" x14ac:dyDescent="0.25">
      <c r="C205" s="83"/>
      <c r="D205" s="84"/>
      <c r="E205" s="84"/>
      <c r="F205" s="84"/>
      <c r="G205" s="84"/>
      <c r="H205" s="84"/>
      <c r="K205" s="98"/>
    </row>
    <row r="206" spans="3:11" x14ac:dyDescent="0.25">
      <c r="C206" s="83"/>
      <c r="D206" s="84"/>
      <c r="E206" s="84"/>
      <c r="F206" s="84"/>
      <c r="G206" s="84"/>
      <c r="H206" s="84"/>
      <c r="K206" s="98"/>
    </row>
    <row r="207" spans="3:11" x14ac:dyDescent="0.25">
      <c r="C207" s="83"/>
      <c r="D207" s="84"/>
      <c r="E207" s="84"/>
      <c r="F207" s="84"/>
      <c r="G207" s="84"/>
      <c r="H207" s="84"/>
      <c r="K207" s="98"/>
    </row>
    <row r="208" spans="3:11" x14ac:dyDescent="0.25">
      <c r="C208" s="83"/>
      <c r="D208" s="84"/>
      <c r="E208" s="84"/>
      <c r="F208" s="84"/>
      <c r="G208" s="84"/>
      <c r="H208" s="84"/>
      <c r="K208" s="98"/>
    </row>
    <row r="209" spans="3:11" x14ac:dyDescent="0.25">
      <c r="C209" s="83"/>
      <c r="D209" s="84"/>
      <c r="E209" s="84"/>
      <c r="F209" s="84"/>
      <c r="G209" s="84"/>
      <c r="H209" s="84"/>
      <c r="K209" s="98"/>
    </row>
    <row r="210" spans="3:11" x14ac:dyDescent="0.25">
      <c r="C210" s="83"/>
      <c r="D210" s="84"/>
      <c r="E210" s="84"/>
      <c r="F210" s="84"/>
      <c r="G210" s="84"/>
      <c r="H210" s="84"/>
      <c r="K210" s="98"/>
    </row>
    <row r="211" spans="3:11" x14ac:dyDescent="0.25">
      <c r="C211" s="83"/>
      <c r="D211" s="84"/>
      <c r="E211" s="84"/>
      <c r="F211" s="84"/>
      <c r="G211" s="84"/>
      <c r="H211" s="84"/>
      <c r="K211" s="98"/>
    </row>
    <row r="212" spans="3:11" x14ac:dyDescent="0.25">
      <c r="C212" s="83"/>
      <c r="D212" s="84"/>
      <c r="E212" s="84"/>
      <c r="F212" s="84"/>
      <c r="G212" s="84"/>
      <c r="H212" s="84"/>
      <c r="K212" s="98"/>
    </row>
    <row r="213" spans="3:11" x14ac:dyDescent="0.25">
      <c r="C213" s="83"/>
      <c r="D213" s="84"/>
      <c r="E213" s="84"/>
      <c r="F213" s="84"/>
      <c r="G213" s="84"/>
      <c r="H213" s="84"/>
      <c r="K213" s="98"/>
    </row>
    <row r="214" spans="3:11" x14ac:dyDescent="0.25">
      <c r="C214" s="83"/>
      <c r="D214" s="87"/>
      <c r="E214" s="87"/>
      <c r="F214" s="87"/>
      <c r="G214" s="87"/>
      <c r="H214" s="87"/>
      <c r="K214" s="98"/>
    </row>
    <row r="215" spans="3:11" x14ac:dyDescent="0.25">
      <c r="C215" s="83"/>
      <c r="D215" s="87"/>
      <c r="E215" s="87"/>
      <c r="F215" s="87"/>
      <c r="G215" s="87"/>
      <c r="H215" s="87"/>
      <c r="K215" s="98"/>
    </row>
    <row r="216" spans="3:11" x14ac:dyDescent="0.25">
      <c r="C216" s="83"/>
      <c r="D216" s="87"/>
      <c r="E216" s="87"/>
      <c r="F216" s="87"/>
      <c r="G216" s="87"/>
      <c r="H216" s="87"/>
      <c r="K216" s="98"/>
    </row>
    <row r="217" spans="3:11" x14ac:dyDescent="0.25">
      <c r="C217" s="83"/>
      <c r="D217" s="87"/>
      <c r="E217" s="87"/>
      <c r="F217" s="87"/>
      <c r="G217" s="87"/>
      <c r="H217" s="87"/>
      <c r="K217" s="98"/>
    </row>
    <row r="218" spans="3:11" x14ac:dyDescent="0.25">
      <c r="K218" s="98"/>
    </row>
    <row r="219" spans="3:11" x14ac:dyDescent="0.25">
      <c r="D219" s="88"/>
      <c r="E219" s="88"/>
      <c r="F219" s="88"/>
      <c r="G219" s="88"/>
      <c r="H219" s="88"/>
      <c r="I219" s="112"/>
      <c r="J219" s="112"/>
      <c r="K219" s="98"/>
    </row>
    <row r="220" spans="3:11" x14ac:dyDescent="0.25">
      <c r="K220" s="98"/>
    </row>
    <row r="221" spans="3:11" x14ac:dyDescent="0.25">
      <c r="K221" s="98"/>
    </row>
    <row r="222" spans="3:11" x14ac:dyDescent="0.25">
      <c r="K222" s="98"/>
    </row>
    <row r="223" spans="3:11" x14ac:dyDescent="0.25">
      <c r="K223" s="98"/>
    </row>
    <row r="224" spans="3:11" x14ac:dyDescent="0.25">
      <c r="K224" s="98"/>
    </row>
    <row r="225" spans="11:11" x14ac:dyDescent="0.25">
      <c r="K225" s="98"/>
    </row>
    <row r="226" spans="11:11" x14ac:dyDescent="0.25">
      <c r="K226" s="98"/>
    </row>
    <row r="227" spans="11:11" x14ac:dyDescent="0.25">
      <c r="K227" s="98"/>
    </row>
    <row r="228" spans="11:11" x14ac:dyDescent="0.25">
      <c r="K228" s="98"/>
    </row>
    <row r="229" spans="11:11" x14ac:dyDescent="0.25">
      <c r="K229" s="98"/>
    </row>
    <row r="230" spans="11:11" x14ac:dyDescent="0.25">
      <c r="K230" s="98"/>
    </row>
    <row r="231" spans="11:11" x14ac:dyDescent="0.25">
      <c r="K231" s="98"/>
    </row>
    <row r="232" spans="11:11" x14ac:dyDescent="0.25">
      <c r="K232" s="98"/>
    </row>
    <row r="233" spans="11:11" x14ac:dyDescent="0.25">
      <c r="K233" s="98"/>
    </row>
    <row r="234" spans="11:11" x14ac:dyDescent="0.25">
      <c r="K234" s="98"/>
    </row>
    <row r="235" spans="11:11" x14ac:dyDescent="0.25">
      <c r="K235" s="98"/>
    </row>
    <row r="236" spans="11:11" x14ac:dyDescent="0.25">
      <c r="K236" s="98"/>
    </row>
    <row r="237" spans="11:11" x14ac:dyDescent="0.25">
      <c r="K237" s="98"/>
    </row>
    <row r="238" spans="11:11" x14ac:dyDescent="0.25">
      <c r="K238" s="98"/>
    </row>
    <row r="239" spans="11:11" x14ac:dyDescent="0.25">
      <c r="K239" s="98"/>
    </row>
    <row r="240" spans="11:11" x14ac:dyDescent="0.25">
      <c r="K240" s="98"/>
    </row>
    <row r="241" spans="11:11" x14ac:dyDescent="0.25">
      <c r="K241" s="98"/>
    </row>
    <row r="242" spans="11:11" x14ac:dyDescent="0.25">
      <c r="K242" s="98"/>
    </row>
    <row r="243" spans="11:11" x14ac:dyDescent="0.25">
      <c r="K243" s="98"/>
    </row>
    <row r="244" spans="11:11" x14ac:dyDescent="0.25">
      <c r="K244" s="98"/>
    </row>
    <row r="245" spans="11:11" x14ac:dyDescent="0.25">
      <c r="K245" s="98"/>
    </row>
    <row r="246" spans="11:11" x14ac:dyDescent="0.25">
      <c r="K246" s="98"/>
    </row>
    <row r="247" spans="11:11" x14ac:dyDescent="0.25">
      <c r="K247" s="98"/>
    </row>
    <row r="248" spans="11:11" x14ac:dyDescent="0.25">
      <c r="K248" s="98"/>
    </row>
    <row r="249" spans="11:11" x14ac:dyDescent="0.25">
      <c r="K249" s="98"/>
    </row>
    <row r="250" spans="11:11" x14ac:dyDescent="0.25">
      <c r="K250" s="98"/>
    </row>
    <row r="251" spans="11:11" x14ac:dyDescent="0.25">
      <c r="K251" s="98"/>
    </row>
    <row r="252" spans="11:11" x14ac:dyDescent="0.25">
      <c r="K252" s="98"/>
    </row>
    <row r="253" spans="11:11" x14ac:dyDescent="0.25">
      <c r="K253" s="98"/>
    </row>
    <row r="254" spans="11:11" x14ac:dyDescent="0.25">
      <c r="K254" s="98"/>
    </row>
    <row r="255" spans="11:11" x14ac:dyDescent="0.25">
      <c r="K255" s="98"/>
    </row>
    <row r="256" spans="11:11" x14ac:dyDescent="0.25">
      <c r="K256" s="98"/>
    </row>
    <row r="257" spans="11:11" x14ac:dyDescent="0.25">
      <c r="K257" s="98"/>
    </row>
    <row r="258" spans="11:11" x14ac:dyDescent="0.25">
      <c r="K258" s="98"/>
    </row>
    <row r="259" spans="11:11" x14ac:dyDescent="0.25">
      <c r="K259" s="98"/>
    </row>
    <row r="260" spans="11:11" x14ac:dyDescent="0.25">
      <c r="K260" s="98"/>
    </row>
    <row r="261" spans="11:11" x14ac:dyDescent="0.25">
      <c r="K261" s="98"/>
    </row>
    <row r="262" spans="11:11" x14ac:dyDescent="0.25">
      <c r="K262" s="98"/>
    </row>
    <row r="263" spans="11:11" x14ac:dyDescent="0.25">
      <c r="K263" s="98"/>
    </row>
    <row r="264" spans="11:11" x14ac:dyDescent="0.25">
      <c r="K264" s="98"/>
    </row>
    <row r="265" spans="11:11" x14ac:dyDescent="0.25">
      <c r="K265" s="98"/>
    </row>
    <row r="266" spans="11:11" x14ac:dyDescent="0.25">
      <c r="K266" s="98"/>
    </row>
    <row r="267" spans="11:11" x14ac:dyDescent="0.25">
      <c r="K267" s="98"/>
    </row>
    <row r="268" spans="11:11" x14ac:dyDescent="0.25">
      <c r="K268" s="98"/>
    </row>
    <row r="269" spans="11:11" x14ac:dyDescent="0.25">
      <c r="K269" s="98"/>
    </row>
    <row r="270" spans="11:11" x14ac:dyDescent="0.25">
      <c r="K270" s="98"/>
    </row>
    <row r="271" spans="11:11" x14ac:dyDescent="0.25">
      <c r="K271" s="98"/>
    </row>
    <row r="272" spans="11:11" x14ac:dyDescent="0.25">
      <c r="K272" s="98"/>
    </row>
    <row r="273" spans="11:11" x14ac:dyDescent="0.25">
      <c r="K273" s="98"/>
    </row>
    <row r="274" spans="11:11" x14ac:dyDescent="0.25">
      <c r="K274" s="98"/>
    </row>
    <row r="275" spans="11:11" x14ac:dyDescent="0.25">
      <c r="K275" s="98"/>
    </row>
    <row r="276" spans="11:11" x14ac:dyDescent="0.25">
      <c r="K276" s="98"/>
    </row>
    <row r="277" spans="11:11" x14ac:dyDescent="0.25">
      <c r="K277" s="98"/>
    </row>
    <row r="278" spans="11:11" x14ac:dyDescent="0.25">
      <c r="K278" s="98"/>
    </row>
    <row r="279" spans="11:11" x14ac:dyDescent="0.25">
      <c r="K279" s="98"/>
    </row>
    <row r="280" spans="11:11" x14ac:dyDescent="0.25">
      <c r="K280" s="98"/>
    </row>
    <row r="281" spans="11:11" x14ac:dyDescent="0.25">
      <c r="K281" s="98"/>
    </row>
    <row r="282" spans="11:11" x14ac:dyDescent="0.25">
      <c r="K282" s="98"/>
    </row>
    <row r="283" spans="11:11" x14ac:dyDescent="0.25">
      <c r="K283" s="98"/>
    </row>
    <row r="284" spans="11:11" x14ac:dyDescent="0.25">
      <c r="K284" s="98"/>
    </row>
    <row r="285" spans="11:11" x14ac:dyDescent="0.25">
      <c r="K285" s="98"/>
    </row>
    <row r="286" spans="11:11" x14ac:dyDescent="0.25">
      <c r="K286" s="98"/>
    </row>
    <row r="287" spans="11:11" x14ac:dyDescent="0.25">
      <c r="K287" s="98"/>
    </row>
    <row r="288" spans="11:11" x14ac:dyDescent="0.25">
      <c r="K288" s="98"/>
    </row>
    <row r="289" spans="11:11" x14ac:dyDescent="0.25">
      <c r="K289" s="98"/>
    </row>
    <row r="290" spans="11:11" x14ac:dyDescent="0.25">
      <c r="K290" s="98"/>
    </row>
    <row r="291" spans="11:11" x14ac:dyDescent="0.25">
      <c r="K291" s="98"/>
    </row>
    <row r="292" spans="11:11" x14ac:dyDescent="0.25">
      <c r="K292" s="98"/>
    </row>
    <row r="293" spans="11:11" x14ac:dyDescent="0.25">
      <c r="K293" s="98"/>
    </row>
    <row r="294" spans="11:11" x14ac:dyDescent="0.25">
      <c r="K294" s="98"/>
    </row>
    <row r="295" spans="11:11" x14ac:dyDescent="0.25">
      <c r="K295" s="98"/>
    </row>
    <row r="296" spans="11:11" x14ac:dyDescent="0.25">
      <c r="K296" s="98"/>
    </row>
    <row r="297" spans="11:11" x14ac:dyDescent="0.25">
      <c r="K297" s="98"/>
    </row>
    <row r="298" spans="11:11" x14ac:dyDescent="0.25">
      <c r="K298" s="98"/>
    </row>
    <row r="299" spans="11:11" x14ac:dyDescent="0.25">
      <c r="K299" s="98"/>
    </row>
    <row r="300" spans="11:11" x14ac:dyDescent="0.25">
      <c r="K300" s="98"/>
    </row>
    <row r="301" spans="11:11" x14ac:dyDescent="0.25">
      <c r="K301" s="98"/>
    </row>
    <row r="302" spans="11:11" x14ac:dyDescent="0.25">
      <c r="K302" s="98"/>
    </row>
    <row r="303" spans="11:11" x14ac:dyDescent="0.25">
      <c r="K303" s="98"/>
    </row>
    <row r="304" spans="11:11" x14ac:dyDescent="0.25">
      <c r="K304" s="98"/>
    </row>
  </sheetData>
  <sheetProtection algorithmName="SHA-512" hashValue="g9HLoTq46dmdSCzJmDjJlSCjhB6zZZM/kIN3XkdqI1Zpd03r64mOBpO0aDJ0htYOyl6bBP9JV2jdtU+YyJfUKA==" saltValue="MzmnnjOKRvk5Y66nDTokRQ==" spinCount="100000" sheet="1" objects="1" scenarios="1"/>
  <mergeCells count="11">
    <mergeCell ref="K11:L11"/>
    <mergeCell ref="C3:F3"/>
    <mergeCell ref="C5:F5"/>
    <mergeCell ref="C4:G4"/>
    <mergeCell ref="F10:F11"/>
    <mergeCell ref="C2:F2"/>
    <mergeCell ref="C7:F7"/>
    <mergeCell ref="C38:F38"/>
    <mergeCell ref="C6:F6"/>
    <mergeCell ref="B35:G35"/>
    <mergeCell ref="B37:G37"/>
  </mergeCells>
  <pageMargins left="0.7" right="0.7" top="0.75" bottom="0.75" header="0.3" footer="0.3"/>
  <pageSetup paperSize="9" orientation="portrait" r:id="rId1"/>
  <ignoredErrors>
    <ignoredError sqref="D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 tarifs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PEYROT Benjamin</dc:creator>
  <cp:lastModifiedBy>DOUSSAINT Laurent</cp:lastModifiedBy>
  <dcterms:created xsi:type="dcterms:W3CDTF">2022-02-08T11:21:33Z</dcterms:created>
  <dcterms:modified xsi:type="dcterms:W3CDTF">2023-07-13T07:41:15Z</dcterms:modified>
</cp:coreProperties>
</file>